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660" windowHeight="5490" tabRatio="714" firstSheet="2" activeTab="2"/>
  </bookViews>
  <sheets>
    <sheet name="Khối 10 gốc" sheetId="18" state="hidden" r:id="rId1"/>
    <sheet name="Khối 10" sheetId="14" state="hidden" r:id="rId2"/>
    <sheet name="10A1" sheetId="2" r:id="rId3"/>
    <sheet name="10A2" sheetId="3" r:id="rId4"/>
    <sheet name="10A3" sheetId="4" r:id="rId5"/>
    <sheet name="10A4" sheetId="5" r:id="rId6"/>
    <sheet name="10A5" sheetId="6" r:id="rId7"/>
    <sheet name="10A6" sheetId="7" r:id="rId8"/>
    <sheet name="10A7" sheetId="8" r:id="rId9"/>
    <sheet name="10A8" sheetId="9" r:id="rId10"/>
    <sheet name="10A9" sheetId="10" r:id="rId11"/>
    <sheet name="10A10" sheetId="15" r:id="rId12"/>
    <sheet name="10A11" sheetId="16" r:id="rId13"/>
    <sheet name="10A12" sheetId="19" r:id="rId14"/>
    <sheet name="Chuyển đi - Rút học bạ" sheetId="13" state="hidden" r:id="rId15"/>
  </sheets>
  <externalReferences>
    <externalReference r:id="rId16"/>
  </externalReferences>
  <definedNames>
    <definedName name="_xlnm._FilterDatabase" localSheetId="1" hidden="1">'Khối 10'!$F$4:$F$550</definedName>
    <definedName name="_xlnm._FilterDatabase" localSheetId="0" hidden="1">'Khối 10 gốc'!$F$4:$G$550</definedName>
    <definedName name="DSLop" localSheetId="0">'Khối 10 gốc'!$F$5:$F$550</definedName>
    <definedName name="DSLop">'Khối 10'!$F$5:$F$550</definedName>
    <definedName name="LopKhoi10">'[1]Khối 10 (khổ giấy A3)'!$C$10:$C$45</definedName>
    <definedName name="_xlnm.Print_Titles" localSheetId="1">'Chuyển đi - Rút học bạ'!$3:$3</definedName>
    <definedName name="_xlnm.Print_Titles" localSheetId="0">'Chuyển đi - Rút học bạ'!$3:$3</definedName>
  </definedNames>
  <calcPr calcId="145621" concurrentCalc="0"/>
</workbook>
</file>

<file path=xl/calcChain.xml><?xml version="1.0" encoding="utf-8"?>
<calcChain xmlns="http://schemas.openxmlformats.org/spreadsheetml/2006/main">
  <c r="Q5" i="19" l="1"/>
  <c r="Q566" i="14"/>
  <c r="P566" i="14"/>
  <c r="O566" i="14"/>
  <c r="N566" i="14"/>
  <c r="M566" i="14"/>
  <c r="L566" i="14"/>
  <c r="K566" i="14"/>
  <c r="J566" i="14"/>
  <c r="I566" i="14"/>
  <c r="H566" i="14"/>
  <c r="G566" i="14"/>
  <c r="F566" i="14"/>
  <c r="E566" i="14"/>
  <c r="D566" i="14"/>
  <c r="C566" i="14"/>
  <c r="Q565" i="14"/>
  <c r="P565" i="14"/>
  <c r="O565" i="14"/>
  <c r="N565" i="14"/>
  <c r="M565" i="14"/>
  <c r="L565" i="14"/>
  <c r="K565" i="14"/>
  <c r="J565" i="14"/>
  <c r="I565" i="14"/>
  <c r="H565" i="14"/>
  <c r="G565" i="14"/>
  <c r="F565" i="14"/>
  <c r="E565" i="14"/>
  <c r="D565" i="14"/>
  <c r="Q564" i="14"/>
  <c r="P564" i="14"/>
  <c r="O564" i="14"/>
  <c r="N564" i="14"/>
  <c r="M564" i="14"/>
  <c r="L564" i="14"/>
  <c r="K564" i="14"/>
  <c r="J564" i="14"/>
  <c r="I564" i="14"/>
  <c r="H564" i="14"/>
  <c r="G564" i="14"/>
  <c r="F564" i="14"/>
  <c r="E564" i="14"/>
  <c r="D564" i="14"/>
  <c r="Q563" i="14"/>
  <c r="P563" i="14"/>
  <c r="O563" i="14"/>
  <c r="N563" i="14"/>
  <c r="M563" i="14"/>
  <c r="L563" i="14"/>
  <c r="K563" i="14"/>
  <c r="J563" i="14"/>
  <c r="I563" i="14"/>
  <c r="H563" i="14"/>
  <c r="G563" i="14"/>
  <c r="F563" i="14"/>
  <c r="E563" i="14"/>
  <c r="D563" i="14"/>
  <c r="Q562" i="14"/>
  <c r="P562" i="14"/>
  <c r="O562" i="14"/>
  <c r="N562" i="14"/>
  <c r="M562" i="14"/>
  <c r="L562" i="14"/>
  <c r="K562" i="14"/>
  <c r="J562" i="14"/>
  <c r="I562" i="14"/>
  <c r="H562" i="14"/>
  <c r="G562" i="14"/>
  <c r="F562" i="14"/>
  <c r="E562" i="14"/>
  <c r="D562" i="14"/>
  <c r="Q561" i="14"/>
  <c r="P561" i="14"/>
  <c r="O561" i="14"/>
  <c r="N561" i="14"/>
  <c r="M561" i="14"/>
  <c r="L561" i="14"/>
  <c r="K561" i="14"/>
  <c r="J561" i="14"/>
  <c r="I561" i="14"/>
  <c r="H561" i="14"/>
  <c r="G561" i="14"/>
  <c r="F561" i="14"/>
  <c r="E561" i="14"/>
  <c r="D561" i="14"/>
  <c r="Q560" i="14"/>
  <c r="P560" i="14"/>
  <c r="O560" i="14"/>
  <c r="N560" i="14"/>
  <c r="M560" i="14"/>
  <c r="L560" i="14"/>
  <c r="K560" i="14"/>
  <c r="J560" i="14"/>
  <c r="I560" i="14"/>
  <c r="H560" i="14"/>
  <c r="G560" i="14"/>
  <c r="F560" i="14"/>
  <c r="E560" i="14"/>
  <c r="D560" i="14"/>
  <c r="Q559" i="14"/>
  <c r="P559" i="14"/>
  <c r="O559" i="14"/>
  <c r="N559" i="14"/>
  <c r="M559" i="14"/>
  <c r="L559" i="14"/>
  <c r="K559" i="14"/>
  <c r="J559" i="14"/>
  <c r="I559" i="14"/>
  <c r="H559" i="14"/>
  <c r="G559" i="14"/>
  <c r="F559" i="14"/>
  <c r="E559" i="14"/>
  <c r="D559" i="14"/>
  <c r="Q558" i="14"/>
  <c r="P558" i="14"/>
  <c r="O558" i="14"/>
  <c r="N558" i="14"/>
  <c r="M558" i="14"/>
  <c r="L558" i="14"/>
  <c r="K558" i="14"/>
  <c r="J558" i="14"/>
  <c r="I558" i="14"/>
  <c r="H558" i="14"/>
  <c r="G558" i="14"/>
  <c r="F558" i="14"/>
  <c r="E558" i="14"/>
  <c r="D558" i="14"/>
  <c r="C558" i="14"/>
  <c r="Q557" i="14"/>
  <c r="P557" i="14"/>
  <c r="O557" i="14"/>
  <c r="N557" i="14"/>
  <c r="M557" i="14"/>
  <c r="L557" i="14"/>
  <c r="K557" i="14"/>
  <c r="J557" i="14"/>
  <c r="I557" i="14"/>
  <c r="H557" i="14"/>
  <c r="G557" i="14"/>
  <c r="F557" i="14"/>
  <c r="E557" i="14"/>
  <c r="D557" i="14"/>
  <c r="Q556" i="14"/>
  <c r="P556" i="14"/>
  <c r="O556" i="14"/>
  <c r="N556" i="14"/>
  <c r="M556" i="14"/>
  <c r="L556" i="14"/>
  <c r="K556" i="14"/>
  <c r="J556" i="14"/>
  <c r="I556" i="14"/>
  <c r="H556" i="14"/>
  <c r="G556" i="14"/>
  <c r="F556" i="14"/>
  <c r="E556" i="14"/>
  <c r="D556" i="14"/>
  <c r="Q555" i="14"/>
  <c r="P555" i="14"/>
  <c r="O555" i="14"/>
  <c r="N555" i="14"/>
  <c r="M555" i="14"/>
  <c r="L555" i="14"/>
  <c r="K555" i="14"/>
  <c r="J555" i="14"/>
  <c r="I555" i="14"/>
  <c r="H555" i="14"/>
  <c r="G555" i="14"/>
  <c r="F555" i="14"/>
  <c r="E555" i="14"/>
  <c r="D555" i="14"/>
  <c r="D565" i="18"/>
  <c r="E565" i="18"/>
  <c r="F565" i="18"/>
  <c r="G565" i="18"/>
  <c r="H565" i="18"/>
  <c r="I565" i="18"/>
  <c r="J565" i="18"/>
  <c r="K565" i="18"/>
  <c r="L565" i="18"/>
  <c r="M565" i="18"/>
  <c r="N565" i="18"/>
  <c r="O565" i="18"/>
  <c r="P565" i="18"/>
  <c r="Q565" i="18"/>
  <c r="D566" i="18"/>
  <c r="E566" i="18"/>
  <c r="F566" i="18"/>
  <c r="G566" i="18"/>
  <c r="H566" i="18"/>
  <c r="I566" i="18"/>
  <c r="J566" i="18"/>
  <c r="K566" i="18"/>
  <c r="L566" i="18"/>
  <c r="M566" i="18"/>
  <c r="N566" i="18"/>
  <c r="O566" i="18"/>
  <c r="P566" i="18"/>
  <c r="Q566" i="18"/>
  <c r="Q564" i="18"/>
  <c r="P564" i="18"/>
  <c r="O564" i="18"/>
  <c r="N564" i="18"/>
  <c r="M564" i="18"/>
  <c r="L564" i="18"/>
  <c r="K564" i="18"/>
  <c r="J564" i="18"/>
  <c r="I564" i="18"/>
  <c r="H564" i="18"/>
  <c r="G564" i="18"/>
  <c r="F564" i="18"/>
  <c r="E564" i="18"/>
  <c r="D564" i="18"/>
  <c r="Q563" i="18"/>
  <c r="P563" i="18"/>
  <c r="O563" i="18"/>
  <c r="N563" i="18"/>
  <c r="M563" i="18"/>
  <c r="L563" i="18"/>
  <c r="K563" i="18"/>
  <c r="J563" i="18"/>
  <c r="I563" i="18"/>
  <c r="H563" i="18"/>
  <c r="G563" i="18"/>
  <c r="F563" i="18"/>
  <c r="E563" i="18"/>
  <c r="D563" i="18"/>
  <c r="Q562" i="18"/>
  <c r="P562" i="18"/>
  <c r="O562" i="18"/>
  <c r="N562" i="18"/>
  <c r="M562" i="18"/>
  <c r="L562" i="18"/>
  <c r="K562" i="18"/>
  <c r="J562" i="18"/>
  <c r="I562" i="18"/>
  <c r="H562" i="18"/>
  <c r="G562" i="18"/>
  <c r="F562" i="18"/>
  <c r="E562" i="18"/>
  <c r="D562" i="18"/>
  <c r="Q561" i="18"/>
  <c r="P561" i="18"/>
  <c r="O561" i="18"/>
  <c r="N561" i="18"/>
  <c r="M561" i="18"/>
  <c r="L561" i="18"/>
  <c r="K561" i="18"/>
  <c r="J561" i="18"/>
  <c r="I561" i="18"/>
  <c r="H561" i="18"/>
  <c r="G561" i="18"/>
  <c r="F561" i="18"/>
  <c r="E561" i="18"/>
  <c r="D561" i="18"/>
  <c r="Q560" i="18"/>
  <c r="P560" i="18"/>
  <c r="O560" i="18"/>
  <c r="N560" i="18"/>
  <c r="M560" i="18"/>
  <c r="L560" i="18"/>
  <c r="K560" i="18"/>
  <c r="J560" i="18"/>
  <c r="I560" i="18"/>
  <c r="H560" i="18"/>
  <c r="G560" i="18"/>
  <c r="F560" i="18"/>
  <c r="E560" i="18"/>
  <c r="D560" i="18"/>
  <c r="Q559" i="18"/>
  <c r="P559" i="18"/>
  <c r="O559" i="18"/>
  <c r="N559" i="18"/>
  <c r="M559" i="18"/>
  <c r="L559" i="18"/>
  <c r="K559" i="18"/>
  <c r="J559" i="18"/>
  <c r="I559" i="18"/>
  <c r="H559" i="18"/>
  <c r="G559" i="18"/>
  <c r="F559" i="18"/>
  <c r="E559" i="18"/>
  <c r="D559" i="18"/>
  <c r="Q558" i="18"/>
  <c r="P558" i="18"/>
  <c r="O558" i="18"/>
  <c r="N558" i="18"/>
  <c r="M558" i="18"/>
  <c r="L558" i="18"/>
  <c r="K558" i="18"/>
  <c r="J558" i="18"/>
  <c r="I558" i="18"/>
  <c r="H558" i="18"/>
  <c r="G558" i="18"/>
  <c r="F558" i="18"/>
  <c r="E558" i="18"/>
  <c r="D558" i="18"/>
  <c r="Q557" i="18"/>
  <c r="P557" i="18"/>
  <c r="O557" i="18"/>
  <c r="N557" i="18"/>
  <c r="M557" i="18"/>
  <c r="L557" i="18"/>
  <c r="K557" i="18"/>
  <c r="J557" i="18"/>
  <c r="I557" i="18"/>
  <c r="H557" i="18"/>
  <c r="G557" i="18"/>
  <c r="F557" i="18"/>
  <c r="E557" i="18"/>
  <c r="D557" i="18"/>
  <c r="Q556" i="18"/>
  <c r="P556" i="18"/>
  <c r="O556" i="18"/>
  <c r="N556" i="18"/>
  <c r="M556" i="18"/>
  <c r="L556" i="18"/>
  <c r="K556" i="18"/>
  <c r="J556" i="18"/>
  <c r="I556" i="18"/>
  <c r="H556" i="18"/>
  <c r="G556" i="18"/>
  <c r="F556" i="18"/>
  <c r="E556" i="18"/>
  <c r="D556" i="18"/>
  <c r="Q555" i="18"/>
  <c r="P555" i="18"/>
  <c r="O555" i="18"/>
  <c r="N555" i="18"/>
  <c r="M555" i="18"/>
  <c r="L555" i="18"/>
  <c r="K555" i="18"/>
  <c r="J555" i="18"/>
  <c r="I555" i="18"/>
  <c r="H555" i="18"/>
  <c r="G555" i="18"/>
  <c r="F555" i="18"/>
  <c r="E555" i="18"/>
  <c r="D555" i="18"/>
  <c r="C555" i="14"/>
  <c r="C559" i="14"/>
  <c r="C563" i="14"/>
  <c r="Q6" i="19"/>
  <c r="C561" i="14"/>
  <c r="C556" i="14"/>
  <c r="C564" i="14"/>
  <c r="C562" i="14"/>
  <c r="C560" i="14"/>
  <c r="C565" i="14"/>
  <c r="C557" i="14"/>
  <c r="D567" i="18"/>
  <c r="L567" i="18"/>
  <c r="P567" i="18"/>
  <c r="J567" i="18"/>
  <c r="G567" i="18"/>
  <c r="O567" i="18"/>
  <c r="H567" i="18"/>
  <c r="Q567" i="18"/>
  <c r="M567" i="18"/>
  <c r="F567" i="18"/>
  <c r="I567" i="18"/>
  <c r="E567" i="18"/>
  <c r="N567" i="18"/>
  <c r="K567" i="18"/>
  <c r="C563" i="18"/>
  <c r="C561" i="18"/>
  <c r="C562" i="18"/>
  <c r="C559" i="18"/>
  <c r="C560" i="18"/>
  <c r="C558" i="18"/>
  <c r="C555" i="18"/>
  <c r="C566" i="18"/>
  <c r="C556" i="18"/>
  <c r="C557" i="18"/>
  <c r="C564" i="18"/>
  <c r="C565" i="18"/>
  <c r="Q5" i="16"/>
  <c r="Q5" i="15"/>
  <c r="C567" i="14"/>
  <c r="Q6" i="16"/>
  <c r="Q7" i="16"/>
  <c r="Q8" i="16"/>
  <c r="Q9" i="16"/>
  <c r="Q10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Q30" i="16"/>
  <c r="Q31" i="16"/>
  <c r="Q32" i="16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3" i="15"/>
  <c r="Q7" i="19"/>
  <c r="C567" i="18"/>
  <c r="Q5" i="8"/>
  <c r="Q33" i="16"/>
  <c r="Q34" i="15"/>
  <c r="Q8" i="19"/>
  <c r="Q35" i="15"/>
  <c r="Q34" i="16"/>
  <c r="Q9" i="19"/>
  <c r="Q35" i="16"/>
  <c r="Q36" i="15"/>
  <c r="Q10" i="19"/>
  <c r="M4" i="13"/>
  <c r="L4" i="13"/>
  <c r="Q37" i="15"/>
  <c r="Q37" i="16"/>
  <c r="Q11" i="19"/>
  <c r="Q38" i="16"/>
  <c r="Q39" i="16"/>
  <c r="Q40" i="16"/>
  <c r="Q41" i="16"/>
  <c r="Q42" i="16"/>
  <c r="Q43" i="16"/>
  <c r="Q44" i="16"/>
  <c r="Q45" i="16"/>
  <c r="Q46" i="16"/>
  <c r="Q47" i="16"/>
  <c r="Q48" i="16"/>
  <c r="Q49" i="16"/>
  <c r="Q50" i="16"/>
  <c r="Q51" i="16"/>
  <c r="Q38" i="15"/>
  <c r="Q39" i="15"/>
  <c r="Q40" i="15"/>
  <c r="Q41" i="15"/>
  <c r="Q42" i="15"/>
  <c r="Q43" i="15"/>
  <c r="Q44" i="15"/>
  <c r="Q45" i="15"/>
  <c r="Q46" i="15"/>
  <c r="Q47" i="15"/>
  <c r="Q48" i="15"/>
  <c r="Q49" i="15"/>
  <c r="Q50" i="15"/>
  <c r="Q51" i="15"/>
  <c r="Q12" i="19"/>
  <c r="Y5" i="13"/>
  <c r="Q13" i="19"/>
  <c r="Q14" i="19"/>
  <c r="Q15" i="19"/>
  <c r="Q16" i="19"/>
  <c r="Q5" i="3"/>
  <c r="Q5" i="4"/>
  <c r="Q5" i="5"/>
  <c r="Q5" i="6"/>
  <c r="Q5" i="7"/>
  <c r="Q5" i="9"/>
  <c r="Q5" i="10"/>
  <c r="Q5" i="2"/>
  <c r="Q17" i="19"/>
  <c r="Q6" i="9"/>
  <c r="Q6" i="5"/>
  <c r="Q6" i="2"/>
  <c r="Q6" i="8"/>
  <c r="Q6" i="3"/>
  <c r="Q6" i="7"/>
  <c r="Q6" i="4"/>
  <c r="Q6" i="10"/>
  <c r="Q6" i="6"/>
  <c r="Q18" i="19"/>
  <c r="Q7" i="5"/>
  <c r="Q7" i="3"/>
  <c r="Q7" i="6"/>
  <c r="Q7" i="2"/>
  <c r="Q7" i="8"/>
  <c r="Q7" i="7"/>
  <c r="Q7" i="4"/>
  <c r="Q7" i="10"/>
  <c r="Q7" i="9"/>
  <c r="Q19" i="19"/>
  <c r="Q8" i="9"/>
  <c r="Q8" i="10"/>
  <c r="Q8" i="8"/>
  <c r="Q8" i="2"/>
  <c r="Q8" i="6"/>
  <c r="Q8" i="7"/>
  <c r="Q8" i="3"/>
  <c r="Q8" i="4"/>
  <c r="Q8" i="5"/>
  <c r="Q20" i="19"/>
  <c r="Q9" i="2"/>
  <c r="Q9" i="7"/>
  <c r="Q9" i="8"/>
  <c r="Q9" i="5"/>
  <c r="Q9" i="3"/>
  <c r="Q9" i="10"/>
  <c r="Q9" i="4"/>
  <c r="Q9" i="9"/>
  <c r="Q9" i="6"/>
  <c r="Q21" i="19"/>
  <c r="Q10" i="4"/>
  <c r="Q10" i="8"/>
  <c r="Q10" i="7"/>
  <c r="Q11" i="7"/>
  <c r="Q10" i="5"/>
  <c r="Q10" i="9"/>
  <c r="Q10" i="6"/>
  <c r="Q10" i="2"/>
  <c r="Q10" i="10"/>
  <c r="Q10" i="3"/>
  <c r="Q22" i="19"/>
  <c r="Q11" i="4"/>
  <c r="Q12" i="7"/>
  <c r="Q11" i="6"/>
  <c r="Q11" i="8"/>
  <c r="Q11" i="10"/>
  <c r="Q11" i="3"/>
  <c r="Q11" i="9"/>
  <c r="Q11" i="5"/>
  <c r="Q11" i="2"/>
  <c r="Q23" i="19"/>
  <c r="Q12" i="4"/>
  <c r="Q12" i="8"/>
  <c r="Q12" i="9"/>
  <c r="Q12" i="3"/>
  <c r="Q12" i="6"/>
  <c r="Q13" i="7"/>
  <c r="Q12" i="5"/>
  <c r="Q12" i="10"/>
  <c r="Q12" i="2"/>
  <c r="Q24" i="19"/>
  <c r="Q13" i="5"/>
  <c r="Q13" i="3"/>
  <c r="Q14" i="7"/>
  <c r="Q13" i="10"/>
  <c r="Q13" i="6"/>
  <c r="Q13" i="2"/>
  <c r="Q13" i="9"/>
  <c r="Q13" i="8"/>
  <c r="Q13" i="4"/>
  <c r="Q25" i="19"/>
  <c r="Q14" i="8"/>
  <c r="Q14" i="2"/>
  <c r="Q14" i="10"/>
  <c r="Q14" i="3"/>
  <c r="Q14" i="6"/>
  <c r="Q14" i="5"/>
  <c r="Q14" i="9"/>
  <c r="Q15" i="7"/>
  <c r="Q14" i="4"/>
  <c r="Q26" i="19"/>
  <c r="Q15" i="4"/>
  <c r="Q15" i="9"/>
  <c r="Q15" i="2"/>
  <c r="Q16" i="7"/>
  <c r="Q15" i="6"/>
  <c r="Q15" i="3"/>
  <c r="Q15" i="5"/>
  <c r="Q15" i="10"/>
  <c r="Q15" i="8"/>
  <c r="Q27" i="19"/>
  <c r="Q16" i="2"/>
  <c r="Q16" i="9"/>
  <c r="Q17" i="7"/>
  <c r="Q16" i="8"/>
  <c r="Q16" i="5"/>
  <c r="Q16" i="6"/>
  <c r="Q16" i="10"/>
  <c r="Q16" i="4"/>
  <c r="Q16" i="3"/>
  <c r="Q28" i="19"/>
  <c r="Q17" i="6"/>
  <c r="Q17" i="5"/>
  <c r="Q17" i="9"/>
  <c r="Q18" i="7"/>
  <c r="Q17" i="2"/>
  <c r="Q17" i="4"/>
  <c r="Q17" i="10"/>
  <c r="Q17" i="8"/>
  <c r="Q17" i="3"/>
  <c r="Q29" i="19"/>
  <c r="Q18" i="5"/>
  <c r="Q18" i="3"/>
  <c r="Q18" i="9"/>
  <c r="Q18" i="4"/>
  <c r="Q19" i="7"/>
  <c r="Q18" i="2"/>
  <c r="Q18" i="6"/>
  <c r="Q18" i="10"/>
  <c r="Q18" i="8"/>
  <c r="Q30" i="19"/>
  <c r="Q19" i="9"/>
  <c r="Q19" i="6"/>
  <c r="Q19" i="8"/>
  <c r="Q19" i="4"/>
  <c r="Q19" i="3"/>
  <c r="Q20" i="3"/>
  <c r="Q19" i="2"/>
  <c r="Q20" i="7"/>
  <c r="Q19" i="10"/>
  <c r="Q19" i="5"/>
  <c r="Q31" i="19"/>
  <c r="Q20" i="9"/>
  <c r="Q21" i="7"/>
  <c r="Q20" i="10"/>
  <c r="Q20" i="8"/>
  <c r="Q20" i="4"/>
  <c r="Q20" i="5"/>
  <c r="Q20" i="6"/>
  <c r="Q20" i="2"/>
  <c r="Q21" i="3"/>
  <c r="Q32" i="19"/>
  <c r="Q21" i="9"/>
  <c r="Q22" i="7"/>
  <c r="Q21" i="10"/>
  <c r="Q21" i="5"/>
  <c r="Q21" i="8"/>
  <c r="Q21" i="6"/>
  <c r="Q21" i="4"/>
  <c r="Q21" i="2"/>
  <c r="Q22" i="3"/>
  <c r="Q33" i="19"/>
  <c r="Q22" i="9"/>
  <c r="Q23" i="7"/>
  <c r="Q22" i="10"/>
  <c r="Q22" i="5"/>
  <c r="Q22" i="8"/>
  <c r="Q22" i="6"/>
  <c r="Q22" i="2"/>
  <c r="Q22" i="4"/>
  <c r="Q23" i="3"/>
  <c r="Q34" i="19"/>
  <c r="Q23" i="9"/>
  <c r="Q24" i="7"/>
  <c r="Q23" i="10"/>
  <c r="Q23" i="5"/>
  <c r="Q23" i="8"/>
  <c r="Q23" i="6"/>
  <c r="Q23" i="2"/>
  <c r="Q23" i="4"/>
  <c r="Q24" i="3"/>
  <c r="Q35" i="19"/>
  <c r="Q24" i="9"/>
  <c r="Q25" i="7"/>
  <c r="Q24" i="10"/>
  <c r="Q24" i="5"/>
  <c r="Q24" i="8"/>
  <c r="Q24" i="6"/>
  <c r="Q24" i="2"/>
  <c r="Q24" i="4"/>
  <c r="Q25" i="3"/>
  <c r="Q36" i="19"/>
  <c r="Q25" i="9"/>
  <c r="Q26" i="7"/>
  <c r="Q25" i="5"/>
  <c r="Q25" i="10"/>
  <c r="Q26" i="10"/>
  <c r="Q25" i="2"/>
  <c r="Q25" i="8"/>
  <c r="Q26" i="8"/>
  <c r="Q25" i="6"/>
  <c r="Q25" i="4"/>
  <c r="Q26" i="3"/>
  <c r="Q37" i="19"/>
  <c r="Q26" i="9"/>
  <c r="Q27" i="7"/>
  <c r="Q26" i="5"/>
  <c r="Q26" i="2"/>
  <c r="Q26" i="6"/>
  <c r="Q26" i="4"/>
  <c r="Q27" i="4"/>
  <c r="Q27" i="10"/>
  <c r="Q27" i="3"/>
  <c r="Q27" i="8"/>
  <c r="Q38" i="19"/>
  <c r="Q27" i="9"/>
  <c r="Q28" i="7"/>
  <c r="Q36" i="16"/>
  <c r="Q27" i="5"/>
  <c r="Q27" i="2"/>
  <c r="Q27" i="6"/>
  <c r="Q28" i="10"/>
  <c r="Q28" i="3"/>
  <c r="Q28" i="8"/>
  <c r="Q28" i="4"/>
  <c r="Q39" i="19"/>
  <c r="Q28" i="9"/>
  <c r="Q28" i="5"/>
  <c r="Q28" i="2"/>
  <c r="Q29" i="2"/>
  <c r="Q28" i="6"/>
  <c r="Q29" i="4"/>
  <c r="Q29" i="3"/>
  <c r="Q29" i="8"/>
  <c r="Q29" i="10"/>
  <c r="Q40" i="19"/>
  <c r="Q29" i="9"/>
  <c r="Q29" i="7"/>
  <c r="Q30" i="7"/>
  <c r="Q29" i="5"/>
  <c r="Q29" i="6"/>
  <c r="Q30" i="8"/>
  <c r="Q30" i="2"/>
  <c r="Q30" i="4"/>
  <c r="Q30" i="10"/>
  <c r="Q30" i="3"/>
  <c r="Q41" i="19"/>
  <c r="Q30" i="9"/>
  <c r="Q30" i="5"/>
  <c r="Q30" i="6"/>
  <c r="Q31" i="3"/>
  <c r="Q31" i="10"/>
  <c r="Q31" i="4"/>
  <c r="Q31" i="2"/>
  <c r="Q31" i="8"/>
  <c r="Q31" i="7"/>
  <c r="Q42" i="19"/>
  <c r="Q31" i="9"/>
  <c r="Q31" i="5"/>
  <c r="Q31" i="6"/>
  <c r="Q32" i="6"/>
  <c r="Q32" i="3"/>
  <c r="Q32" i="10"/>
  <c r="Q32" i="4"/>
  <c r="Q32" i="2"/>
  <c r="Q32" i="7"/>
  <c r="Q32" i="8"/>
  <c r="Q43" i="19"/>
  <c r="Q32" i="9"/>
  <c r="Q32" i="5"/>
  <c r="Q33" i="7"/>
  <c r="Q33" i="6"/>
  <c r="Q33" i="10"/>
  <c r="Q33" i="2"/>
  <c r="Q33" i="4"/>
  <c r="Q33" i="8"/>
  <c r="Q33" i="3"/>
  <c r="Q44" i="19"/>
  <c r="Q33" i="9"/>
  <c r="Q33" i="5"/>
  <c r="Q34" i="2"/>
  <c r="Q34" i="4"/>
  <c r="Q34" i="6"/>
  <c r="Q34" i="8"/>
  <c r="Q34" i="10"/>
  <c r="Q34" i="3"/>
  <c r="Q34" i="7"/>
  <c r="Q45" i="19"/>
  <c r="Q34" i="9"/>
  <c r="Q34" i="5"/>
  <c r="Q35" i="10"/>
  <c r="Q35" i="6"/>
  <c r="Q35" i="3"/>
  <c r="Q35" i="4"/>
  <c r="Q35" i="2"/>
  <c r="Q35" i="7"/>
  <c r="Q35" i="8"/>
  <c r="Q46" i="19"/>
  <c r="Q35" i="9"/>
  <c r="Q35" i="5"/>
  <c r="Q36" i="3"/>
  <c r="Q36" i="4"/>
  <c r="Q36" i="6"/>
  <c r="Q36" i="2"/>
  <c r="Q36" i="8"/>
  <c r="Q36" i="10"/>
  <c r="Q36" i="7"/>
  <c r="Q47" i="19"/>
  <c r="Q36" i="9"/>
  <c r="Q36" i="5"/>
  <c r="Q37" i="7"/>
  <c r="Q37" i="2"/>
  <c r="Q37" i="10"/>
  <c r="Q37" i="3"/>
  <c r="Q37" i="8"/>
  <c r="Q37" i="4"/>
  <c r="Q37" i="6"/>
  <c r="Q37" i="9"/>
  <c r="Q38" i="9"/>
  <c r="Q48" i="19"/>
  <c r="Q37" i="5"/>
  <c r="Q38" i="2"/>
  <c r="Q38" i="6"/>
  <c r="Q38" i="7"/>
  <c r="Q38" i="8"/>
  <c r="Q38" i="10"/>
  <c r="Q38" i="3"/>
  <c r="Q38" i="4"/>
  <c r="Q49" i="19"/>
  <c r="Q38" i="5"/>
  <c r="Q39" i="5"/>
  <c r="Q39" i="9"/>
  <c r="Q39" i="10"/>
  <c r="Q39" i="3"/>
  <c r="Q39" i="4"/>
  <c r="Q39" i="6"/>
  <c r="Q39" i="2"/>
  <c r="Q39" i="7"/>
  <c r="Q39" i="8"/>
  <c r="Q50" i="19"/>
  <c r="Q40" i="9"/>
  <c r="Q40" i="4"/>
  <c r="Q40" i="3"/>
  <c r="Q40" i="8"/>
  <c r="Q40" i="5"/>
  <c r="Q40" i="10"/>
  <c r="Q40" i="6"/>
  <c r="Q40" i="2"/>
  <c r="Q40" i="7"/>
  <c r="Q51" i="19"/>
  <c r="Q41" i="9"/>
  <c r="Q41" i="10"/>
  <c r="Q41" i="5"/>
  <c r="Q41" i="8"/>
  <c r="Q41" i="7"/>
  <c r="Q41" i="3"/>
  <c r="Q41" i="6"/>
  <c r="Q41" i="2"/>
  <c r="Q41" i="4"/>
  <c r="F58" i="19"/>
  <c r="Q42" i="9"/>
  <c r="Q42" i="7"/>
  <c r="Q42" i="3"/>
  <c r="Q42" i="10"/>
  <c r="Q42" i="2"/>
  <c r="Q42" i="6"/>
  <c r="Q42" i="4"/>
  <c r="Q42" i="5"/>
  <c r="Q42" i="8"/>
  <c r="E58" i="19"/>
  <c r="Q43" i="4"/>
  <c r="Q43" i="5"/>
  <c r="Q43" i="3"/>
  <c r="Q43" i="9"/>
  <c r="Q43" i="10"/>
  <c r="Q43" i="2"/>
  <c r="Q43" i="7"/>
  <c r="Q43" i="8"/>
  <c r="Q43" i="6"/>
  <c r="Q44" i="2"/>
  <c r="F58" i="16"/>
  <c r="Q44" i="3"/>
  <c r="Q44" i="8"/>
  <c r="Q44" i="10"/>
  <c r="Q44" i="6"/>
  <c r="Q44" i="5"/>
  <c r="Q44" i="7"/>
  <c r="Q44" i="9"/>
  <c r="Q44" i="4"/>
  <c r="E58" i="16"/>
  <c r="G54" i="19"/>
  <c r="Q45" i="5"/>
  <c r="Q45" i="3"/>
  <c r="Q45" i="8"/>
  <c r="Q45" i="7"/>
  <c r="Q45" i="4"/>
  <c r="Q45" i="2"/>
  <c r="Q45" i="9"/>
  <c r="Q45" i="6"/>
  <c r="Q45" i="10"/>
  <c r="A54" i="19"/>
  <c r="B54" i="19"/>
  <c r="G58" i="19"/>
  <c r="A58" i="19"/>
  <c r="D58" i="19"/>
  <c r="I58" i="19"/>
  <c r="B58" i="19"/>
  <c r="C58" i="19"/>
  <c r="H58" i="19"/>
  <c r="D54" i="19"/>
  <c r="F54" i="19"/>
  <c r="C54" i="19"/>
  <c r="Q46" i="6"/>
  <c r="Q46" i="3"/>
  <c r="Q46" i="4"/>
  <c r="Q46" i="7"/>
  <c r="Q46" i="8"/>
  <c r="Q46" i="2"/>
  <c r="Q46" i="5"/>
  <c r="Q46" i="10"/>
  <c r="Q46" i="9"/>
  <c r="F54" i="16"/>
  <c r="Q47" i="3"/>
  <c r="Q47" i="4"/>
  <c r="Q47" i="9"/>
  <c r="Q47" i="6"/>
  <c r="Q47" i="10"/>
  <c r="Q47" i="7"/>
  <c r="Q47" i="5"/>
  <c r="Q47" i="8"/>
  <c r="Q47" i="2"/>
  <c r="C54" i="16"/>
  <c r="D54" i="16"/>
  <c r="G54" i="16"/>
  <c r="Q48" i="6"/>
  <c r="Q48" i="2"/>
  <c r="Q48" i="3"/>
  <c r="Q48" i="7"/>
  <c r="Q48" i="4"/>
  <c r="Q48" i="8"/>
  <c r="Q48" i="9"/>
  <c r="Q48" i="5"/>
  <c r="Q48" i="10"/>
  <c r="G58" i="16"/>
  <c r="C58" i="16"/>
  <c r="D58" i="16"/>
  <c r="H58" i="16"/>
  <c r="B58" i="16"/>
  <c r="I58" i="16"/>
  <c r="A58" i="16"/>
  <c r="Q49" i="2"/>
  <c r="Q49" i="3"/>
  <c r="Q49" i="6"/>
  <c r="Q49" i="10"/>
  <c r="A54" i="16"/>
  <c r="B54" i="16"/>
  <c r="Q49" i="8"/>
  <c r="Q49" i="5"/>
  <c r="Q49" i="9"/>
  <c r="Q49" i="4"/>
  <c r="Q49" i="7"/>
  <c r="Q50" i="9"/>
  <c r="Q50" i="5"/>
  <c r="Q50" i="3"/>
  <c r="Q50" i="6"/>
  <c r="Q50" i="10"/>
  <c r="Q50" i="4"/>
  <c r="Q50" i="7"/>
  <c r="Q50" i="8"/>
  <c r="Q50" i="2"/>
  <c r="Q51" i="9"/>
  <c r="Q51" i="4"/>
  <c r="Q51" i="5"/>
  <c r="Q51" i="6"/>
  <c r="Q51" i="10"/>
  <c r="Q51" i="3"/>
  <c r="Q51" i="8"/>
  <c r="Q51" i="7"/>
  <c r="Q51" i="2"/>
  <c r="F58" i="15"/>
  <c r="E58" i="15"/>
  <c r="F58" i="4"/>
  <c r="F58" i="5"/>
  <c r="F58" i="6"/>
  <c r="F58" i="3"/>
  <c r="F58" i="9"/>
  <c r="F58" i="10"/>
  <c r="F58" i="8"/>
  <c r="F58" i="2"/>
  <c r="F58" i="7"/>
  <c r="E58" i="7"/>
  <c r="E58" i="8"/>
  <c r="E58" i="6"/>
  <c r="E58" i="3"/>
  <c r="E58" i="5"/>
  <c r="E58" i="10"/>
  <c r="E58" i="9"/>
  <c r="E58" i="4"/>
  <c r="E58" i="2"/>
  <c r="F54" i="15"/>
  <c r="C54" i="15"/>
  <c r="D54" i="15"/>
  <c r="F54" i="3"/>
  <c r="F54" i="6"/>
  <c r="F54" i="5"/>
  <c r="F54" i="4"/>
  <c r="F54" i="7"/>
  <c r="G54" i="15"/>
  <c r="F54" i="2"/>
  <c r="F54" i="8"/>
  <c r="F54" i="9"/>
  <c r="F54" i="10"/>
  <c r="C54" i="8"/>
  <c r="D54" i="8"/>
  <c r="C54" i="6"/>
  <c r="D54" i="6"/>
  <c r="C54" i="10"/>
  <c r="D54" i="10"/>
  <c r="C54" i="9"/>
  <c r="D54" i="9"/>
  <c r="C54" i="7"/>
  <c r="D54" i="7"/>
  <c r="C54" i="3"/>
  <c r="D54" i="3"/>
  <c r="C54" i="5"/>
  <c r="D54" i="5"/>
  <c r="C54" i="2"/>
  <c r="D54" i="2"/>
  <c r="C54" i="4"/>
  <c r="D54" i="4"/>
  <c r="C58" i="15"/>
  <c r="D58" i="15"/>
  <c r="G58" i="15"/>
  <c r="H58" i="15"/>
  <c r="B58" i="15"/>
  <c r="I58" i="15"/>
  <c r="A58" i="15"/>
  <c r="G54" i="8"/>
  <c r="G54" i="9"/>
  <c r="G54" i="3"/>
  <c r="G54" i="5"/>
  <c r="G54" i="10"/>
  <c r="G54" i="4"/>
  <c r="G54" i="2"/>
  <c r="G54" i="6"/>
  <c r="G54" i="7"/>
  <c r="B54" i="15"/>
  <c r="A54" i="15"/>
  <c r="D58" i="10"/>
  <c r="G58" i="10"/>
  <c r="C58" i="10"/>
  <c r="G58" i="7"/>
  <c r="D58" i="7"/>
  <c r="C58" i="7"/>
  <c r="D58" i="8"/>
  <c r="C58" i="8"/>
  <c r="G58" i="8"/>
  <c r="D58" i="6"/>
  <c r="C58" i="6"/>
  <c r="G58" i="6"/>
  <c r="D58" i="5"/>
  <c r="G58" i="5"/>
  <c r="C58" i="5"/>
  <c r="D58" i="4"/>
  <c r="G58" i="4"/>
  <c r="C58" i="4"/>
  <c r="D58" i="9"/>
  <c r="C58" i="9"/>
  <c r="G58" i="9"/>
  <c r="G58" i="3"/>
  <c r="C58" i="3"/>
  <c r="D58" i="3"/>
  <c r="G58" i="2"/>
  <c r="C58" i="2"/>
  <c r="D58" i="2"/>
  <c r="H58" i="7"/>
  <c r="H58" i="10"/>
  <c r="H58" i="9"/>
  <c r="H58" i="4"/>
  <c r="H58" i="8"/>
  <c r="H58" i="6"/>
  <c r="H58" i="5"/>
  <c r="H58" i="3"/>
  <c r="H58" i="2"/>
  <c r="B58" i="2"/>
  <c r="B58" i="10"/>
  <c r="B58" i="7"/>
  <c r="B58" i="4"/>
  <c r="B58" i="8"/>
  <c r="B58" i="5"/>
  <c r="B58" i="6"/>
  <c r="B58" i="9"/>
  <c r="B58" i="3"/>
  <c r="I58" i="2"/>
  <c r="I58" i="10"/>
  <c r="I58" i="8"/>
  <c r="I58" i="9"/>
  <c r="I58" i="3"/>
  <c r="I58" i="7"/>
  <c r="I58" i="4"/>
  <c r="I58" i="6"/>
  <c r="I58" i="5"/>
  <c r="A58" i="7"/>
  <c r="A58" i="8"/>
  <c r="A58" i="2"/>
  <c r="A58" i="10"/>
  <c r="A58" i="4"/>
  <c r="A58" i="6"/>
  <c r="A58" i="5"/>
  <c r="A58" i="9"/>
  <c r="A58" i="3"/>
  <c r="A54" i="8"/>
  <c r="B54" i="8"/>
  <c r="B54" i="10"/>
  <c r="A54" i="10"/>
  <c r="B54" i="5"/>
  <c r="A54" i="5"/>
  <c r="A54" i="6"/>
  <c r="B54" i="6"/>
  <c r="B54" i="2"/>
  <c r="A54" i="2"/>
  <c r="B54" i="4"/>
  <c r="A54" i="4"/>
  <c r="A54" i="9"/>
  <c r="B54" i="9"/>
  <c r="B54" i="7"/>
  <c r="A54" i="7"/>
  <c r="A54" i="3"/>
  <c r="B54" i="3"/>
</calcChain>
</file>

<file path=xl/sharedStrings.xml><?xml version="1.0" encoding="utf-8"?>
<sst xmlns="http://schemas.openxmlformats.org/spreadsheetml/2006/main" count="9897" uniqueCount="1076">
  <si>
    <t>STT</t>
  </si>
  <si>
    <t>Ngày sinh</t>
  </si>
  <si>
    <t>Giới tính</t>
  </si>
  <si>
    <t>TBCM</t>
  </si>
  <si>
    <t>XLHL</t>
  </si>
  <si>
    <t>XLHK</t>
  </si>
  <si>
    <t>Danh hiệu</t>
  </si>
  <si>
    <t>Thuộc diện</t>
  </si>
  <si>
    <t>Nữ</t>
  </si>
  <si>
    <t>Khá</t>
  </si>
  <si>
    <t>Nam</t>
  </si>
  <si>
    <t>10A4</t>
  </si>
  <si>
    <t>10A5</t>
  </si>
  <si>
    <t>10A6</t>
  </si>
  <si>
    <t>10A7</t>
  </si>
  <si>
    <t>10A9</t>
  </si>
  <si>
    <t>10A10</t>
  </si>
  <si>
    <t>Lớp cũ</t>
  </si>
  <si>
    <t>Trường THPT Nguyễn Văn Tăng</t>
  </si>
  <si>
    <t>Anh</t>
  </si>
  <si>
    <t>Văn</t>
  </si>
  <si>
    <t>Lớp mới</t>
  </si>
  <si>
    <t>Toán</t>
  </si>
  <si>
    <t>Sỉ số</t>
  </si>
  <si>
    <t>Ghi chú</t>
  </si>
  <si>
    <t>Tiên tiến</t>
  </si>
  <si>
    <t>Họ và tên</t>
  </si>
  <si>
    <t>Ngày 04 tháng 08 năm 2018</t>
  </si>
  <si>
    <t>Lý</t>
  </si>
  <si>
    <t>Hóa</t>
  </si>
  <si>
    <t>Sinh</t>
  </si>
  <si>
    <t>Sử</t>
  </si>
  <si>
    <t>Địa</t>
  </si>
  <si>
    <t>Nguyễn Hoàng Nam</t>
  </si>
  <si>
    <t>Tin</t>
  </si>
  <si>
    <t>CD</t>
  </si>
  <si>
    <t>CN</t>
  </si>
  <si>
    <t>TD</t>
  </si>
  <si>
    <t>QP</t>
  </si>
  <si>
    <t>Đ</t>
  </si>
  <si>
    <t>Trung bình</t>
  </si>
  <si>
    <t>Học lại</t>
  </si>
  <si>
    <t>10A1</t>
  </si>
  <si>
    <t>Nguyễn Tuấn Anh</t>
  </si>
  <si>
    <t>6.6</t>
  </si>
  <si>
    <t>K</t>
  </si>
  <si>
    <t>7.0</t>
  </si>
  <si>
    <t>7.4</t>
  </si>
  <si>
    <t>6.9</t>
  </si>
  <si>
    <t>6.8</t>
  </si>
  <si>
    <t>6.3</t>
  </si>
  <si>
    <t>7.8</t>
  </si>
  <si>
    <t>7.5</t>
  </si>
  <si>
    <t>6.4</t>
  </si>
  <si>
    <t>14/10/2001</t>
  </si>
  <si>
    <t>25/11/2002</t>
  </si>
  <si>
    <t>5.0</t>
  </si>
  <si>
    <t>5.2</t>
  </si>
  <si>
    <t>23/12/2002</t>
  </si>
  <si>
    <t>23/07/2002</t>
  </si>
  <si>
    <t>11/06/2002</t>
  </si>
  <si>
    <t>10A11</t>
  </si>
  <si>
    <t>13/02/2002</t>
  </si>
  <si>
    <t>09/09/2002</t>
  </si>
  <si>
    <t>10A2</t>
  </si>
  <si>
    <t>18/03/2002</t>
  </si>
  <si>
    <t>24/03/2002</t>
  </si>
  <si>
    <t>10A3</t>
  </si>
  <si>
    <t>21/10/2002</t>
  </si>
  <si>
    <t>Nguyễn Nhất Quý</t>
  </si>
  <si>
    <t>16/12/2002</t>
  </si>
  <si>
    <t>Nguyễn Thị Thanh Tuyền</t>
  </si>
  <si>
    <t>30/09/2002</t>
  </si>
  <si>
    <t>Nguyễn Anh Thy</t>
  </si>
  <si>
    <t>09/11/2002</t>
  </si>
  <si>
    <t>Nguyễn Hoàng Long</t>
  </si>
  <si>
    <t>24/06/2001</t>
  </si>
  <si>
    <t>10/08/2002</t>
  </si>
  <si>
    <t>18/12/2002</t>
  </si>
  <si>
    <t>10A8</t>
  </si>
  <si>
    <t>26/04/2002</t>
  </si>
  <si>
    <t>07/08/2002</t>
  </si>
  <si>
    <t>CT</t>
  </si>
  <si>
    <t>Tổng</t>
  </si>
  <si>
    <t>DANH SÁCH HỌC SINH KHỐI 10 - NĂM HỌC 2018-2019</t>
  </si>
  <si>
    <t>Trường THCS</t>
  </si>
  <si>
    <t>Nơi sinh</t>
  </si>
  <si>
    <t>Nguyện vọng</t>
  </si>
  <si>
    <t>03/11/2003</t>
  </si>
  <si>
    <t>Nam Định</t>
  </si>
  <si>
    <t>Khánh Hòa</t>
  </si>
  <si>
    <t>01/09/2003</t>
  </si>
  <si>
    <t>Phú Thọ</t>
  </si>
  <si>
    <t>09/01/2003</t>
  </si>
  <si>
    <t>Tp.Hồ Chí Minh</t>
  </si>
  <si>
    <t>29/03/2003</t>
  </si>
  <si>
    <t>Tp. Hồ Chí Minh</t>
  </si>
  <si>
    <t>27/05/2003</t>
  </si>
  <si>
    <t>SÓC TRĂNG</t>
  </si>
  <si>
    <t>04/12/2003</t>
  </si>
  <si>
    <t>12/06/2003</t>
  </si>
  <si>
    <t>11/03/2003</t>
  </si>
  <si>
    <t>19/11/2003</t>
  </si>
  <si>
    <t>24/03/2003</t>
  </si>
  <si>
    <t>02/08/2003</t>
  </si>
  <si>
    <t>28/12/2003</t>
  </si>
  <si>
    <t>20/08/2003</t>
  </si>
  <si>
    <t>14/03/2003</t>
  </si>
  <si>
    <t>25/07/2003</t>
  </si>
  <si>
    <t>09/10/2002</t>
  </si>
  <si>
    <t xml:space="preserve">Bình Thuận </t>
  </si>
  <si>
    <t>08/10/2003</t>
  </si>
  <si>
    <t>TP Hồ Chí Minh</t>
  </si>
  <si>
    <t>03/05/2003</t>
  </si>
  <si>
    <t>Thanh Hóa</t>
  </si>
  <si>
    <t>23/05/2003</t>
  </si>
  <si>
    <t>Thành phố Hồ Chí Minh</t>
  </si>
  <si>
    <t>18/10/2003</t>
  </si>
  <si>
    <t>26/05/2003</t>
  </si>
  <si>
    <t>An Giang</t>
  </si>
  <si>
    <t>02/11/2003</t>
  </si>
  <si>
    <t>Ninh Bình</t>
  </si>
  <si>
    <t>05/10/2003</t>
  </si>
  <si>
    <t>TP. HCM</t>
  </si>
  <si>
    <t>02/09/2003</t>
  </si>
  <si>
    <t>20/05/2003</t>
  </si>
  <si>
    <t>19/04/2003</t>
  </si>
  <si>
    <t xml:space="preserve"> Tây Ninh</t>
  </si>
  <si>
    <t>24/01/2003</t>
  </si>
  <si>
    <t>18/09/2003</t>
  </si>
  <si>
    <t>TPHCM</t>
  </si>
  <si>
    <t>26/11/2003</t>
  </si>
  <si>
    <t>07/06/2003</t>
  </si>
  <si>
    <t>04/07/2003</t>
  </si>
  <si>
    <t>07/02/2003</t>
  </si>
  <si>
    <t>04/03/2003</t>
  </si>
  <si>
    <t>01/08/2003</t>
  </si>
  <si>
    <t>23/11/2003</t>
  </si>
  <si>
    <t>07/09/2003</t>
  </si>
  <si>
    <t>16/02/2003</t>
  </si>
  <si>
    <t>22/12/2003</t>
  </si>
  <si>
    <t>08/04/2003</t>
  </si>
  <si>
    <t>14/01/2003</t>
  </si>
  <si>
    <t>05/07/2003</t>
  </si>
  <si>
    <t>14/12/2003</t>
  </si>
  <si>
    <t>Thái Bình</t>
  </si>
  <si>
    <t>14/09/2002</t>
  </si>
  <si>
    <t>17/11/2003</t>
  </si>
  <si>
    <t>10/10/2003</t>
  </si>
  <si>
    <t>07/11/2003</t>
  </si>
  <si>
    <t>17/10/2003</t>
  </si>
  <si>
    <t>Sóc Trăng</t>
  </si>
  <si>
    <t>06/10/2003</t>
  </si>
  <si>
    <t>Bình Định</t>
  </si>
  <si>
    <t>24/09/2003</t>
  </si>
  <si>
    <t>29/07/2003</t>
  </si>
  <si>
    <t xml:space="preserve"> Cần Thơ</t>
  </si>
  <si>
    <t>04/04/2003</t>
  </si>
  <si>
    <t>31/08/2003</t>
  </si>
  <si>
    <t>22/04/2003</t>
  </si>
  <si>
    <t>11/12/2003</t>
  </si>
  <si>
    <t>16/11/2003</t>
  </si>
  <si>
    <t>31/05/2003</t>
  </si>
  <si>
    <t>Đồng Nai</t>
  </si>
  <si>
    <t>19/08/2003</t>
  </si>
  <si>
    <t>Tiền Giang</t>
  </si>
  <si>
    <t>04/06/2003</t>
  </si>
  <si>
    <t>14/08/2003</t>
  </si>
  <si>
    <t>09/07/2003</t>
  </si>
  <si>
    <t>HCM</t>
  </si>
  <si>
    <t>26/07/2003</t>
  </si>
  <si>
    <t>30/04/2003</t>
  </si>
  <si>
    <t>12/04/2003</t>
  </si>
  <si>
    <t>17/05/2003</t>
  </si>
  <si>
    <t>09/08/2003</t>
  </si>
  <si>
    <t>QUẬN 1- TP. HỒ CHÍ MINH</t>
  </si>
  <si>
    <t>20/03/2003</t>
  </si>
  <si>
    <t xml:space="preserve"> Quảng Nam</t>
  </si>
  <si>
    <t>15/04/2003</t>
  </si>
  <si>
    <t>05/08/2003</t>
  </si>
  <si>
    <t>Hà Nội</t>
  </si>
  <si>
    <t>25/11/2003</t>
  </si>
  <si>
    <t>22/10/2003</t>
  </si>
  <si>
    <t>03/02/2003</t>
  </si>
  <si>
    <t>Bình Dương</t>
  </si>
  <si>
    <t>28/06/2003</t>
  </si>
  <si>
    <t xml:space="preserve"> Bắc Giang</t>
  </si>
  <si>
    <t>15/02/2003</t>
  </si>
  <si>
    <t>03/03/2003</t>
  </si>
  <si>
    <t>06/07/2003</t>
  </si>
  <si>
    <t>19/09/2003</t>
  </si>
  <si>
    <t>06/11/2003</t>
  </si>
  <si>
    <t>13/12/2003</t>
  </si>
  <si>
    <t>21/05/2003</t>
  </si>
  <si>
    <t>07/01/2003</t>
  </si>
  <si>
    <t>22/08/2003</t>
  </si>
  <si>
    <t>04/10/2003</t>
  </si>
  <si>
    <t>Quảng Ngãi</t>
  </si>
  <si>
    <t>26/10/2003</t>
  </si>
  <si>
    <t>09/11/2003</t>
  </si>
  <si>
    <t>10/11/2003</t>
  </si>
  <si>
    <t>30/09/2003</t>
  </si>
  <si>
    <t>10/05/2003</t>
  </si>
  <si>
    <t>05/01/2003</t>
  </si>
  <si>
    <t>02/06/2003</t>
  </si>
  <si>
    <t>02/05/2003</t>
  </si>
  <si>
    <t>02/10/2003</t>
  </si>
  <si>
    <t>22/05/2003</t>
  </si>
  <si>
    <t>24/10/2003</t>
  </si>
  <si>
    <t>02/01/2003</t>
  </si>
  <si>
    <t xml:space="preserve"> Đồng Nai</t>
  </si>
  <si>
    <t>24/08/2003</t>
  </si>
  <si>
    <t>28/11/2003</t>
  </si>
  <si>
    <t>28/09/2003</t>
  </si>
  <si>
    <t>11/06/2003</t>
  </si>
  <si>
    <t>08/12/2003</t>
  </si>
  <si>
    <t>13/08/2003</t>
  </si>
  <si>
    <t xml:space="preserve"> Trà Vinh</t>
  </si>
  <si>
    <t>31/03/2003</t>
  </si>
  <si>
    <t>23/06/2003</t>
  </si>
  <si>
    <t>05/09/2003</t>
  </si>
  <si>
    <t>20/12/2003</t>
  </si>
  <si>
    <t>14/07/2003</t>
  </si>
  <si>
    <t>27/06/2003</t>
  </si>
  <si>
    <t>01/07/2003</t>
  </si>
  <si>
    <t>15/09/2003</t>
  </si>
  <si>
    <t>07/10/2003</t>
  </si>
  <si>
    <t>04/11/2003</t>
  </si>
  <si>
    <t>23/10/2003</t>
  </si>
  <si>
    <t>QUẬN 9- TP. HỒ CHÍ MINH</t>
  </si>
  <si>
    <t>30/10/2003</t>
  </si>
  <si>
    <t>20/10/2003</t>
  </si>
  <si>
    <t>26/08/2003</t>
  </si>
  <si>
    <t xml:space="preserve">  Bình Dương</t>
  </si>
  <si>
    <t>01/01/2003</t>
  </si>
  <si>
    <t>17/09/2003</t>
  </si>
  <si>
    <t>05/12/2001</t>
  </si>
  <si>
    <t>08/11/2003</t>
  </si>
  <si>
    <t>21/04/2003</t>
  </si>
  <si>
    <t>13/01/2003</t>
  </si>
  <si>
    <t>23/09/2003</t>
  </si>
  <si>
    <t>15/06/2003</t>
  </si>
  <si>
    <t>05/11/2003</t>
  </si>
  <si>
    <t>Hải Phòng</t>
  </si>
  <si>
    <t>14/11/2003</t>
  </si>
  <si>
    <t>QUẬN THỦ ĐỨC- TP. HỒ CHÍ MINH</t>
  </si>
  <si>
    <t>30/07/2003</t>
  </si>
  <si>
    <t>CÁI NƯỚC-CÀ MAU</t>
  </si>
  <si>
    <t>06/02/2003</t>
  </si>
  <si>
    <t>Tỉnh Bình Thuận</t>
  </si>
  <si>
    <t>15/07/2003</t>
  </si>
  <si>
    <t>MỘ ĐỨC- QUẢNG NGÃI</t>
  </si>
  <si>
    <t>27/07/2003</t>
  </si>
  <si>
    <t>Bắc Giang</t>
  </si>
  <si>
    <t>13/09/2003</t>
  </si>
  <si>
    <t>Cần THơ</t>
  </si>
  <si>
    <t>01/03/2003</t>
  </si>
  <si>
    <t>27/01/2003</t>
  </si>
  <si>
    <t>09/03/2003</t>
  </si>
  <si>
    <t>Hà Tĩnh</t>
  </si>
  <si>
    <t>21/11/2003</t>
  </si>
  <si>
    <t>10/02/2003</t>
  </si>
  <si>
    <t>12/10/2003</t>
  </si>
  <si>
    <t>23/12/2003</t>
  </si>
  <si>
    <t>11/05/2003</t>
  </si>
  <si>
    <t>08/08/2003</t>
  </si>
  <si>
    <t>Trà Vinh</t>
  </si>
  <si>
    <t>Bình Phước</t>
  </si>
  <si>
    <t>03/07/2003</t>
  </si>
  <si>
    <t>01/06/2003</t>
  </si>
  <si>
    <t xml:space="preserve"> Bình Dương</t>
  </si>
  <si>
    <t>03/10/2003</t>
  </si>
  <si>
    <t>01/02/2003</t>
  </si>
  <si>
    <t>29/10/2003</t>
  </si>
  <si>
    <t>01/11/2003</t>
  </si>
  <si>
    <t>16/03/2003</t>
  </si>
  <si>
    <t>07/07/2003</t>
  </si>
  <si>
    <t>03/12/2003</t>
  </si>
  <si>
    <t>Hưng Yên</t>
  </si>
  <si>
    <t>17/06/2003</t>
  </si>
  <si>
    <t>30/12/2003</t>
  </si>
  <si>
    <t xml:space="preserve"> Sóc Trăng</t>
  </si>
  <si>
    <t>12/11/2003</t>
  </si>
  <si>
    <t>06/09/2003</t>
  </si>
  <si>
    <t>14/04/2003</t>
  </si>
  <si>
    <t>11/07/2003</t>
  </si>
  <si>
    <t>02/04/2003</t>
  </si>
  <si>
    <t>20/07/2003</t>
  </si>
  <si>
    <t>01/12/2003</t>
  </si>
  <si>
    <t>26/12/2003</t>
  </si>
  <si>
    <t>20/06/2003</t>
  </si>
  <si>
    <t>07/12/2003</t>
  </si>
  <si>
    <t>17/01/2003</t>
  </si>
  <si>
    <t>16/09/2003</t>
  </si>
  <si>
    <t>12/12/2003</t>
  </si>
  <si>
    <t>11/11/2003</t>
  </si>
  <si>
    <t>09/06/2003</t>
  </si>
  <si>
    <t>Tỉnh Đồng Nai</t>
  </si>
  <si>
    <t>06/06/2003</t>
  </si>
  <si>
    <t>Tỉnh Bắc Ninh</t>
  </si>
  <si>
    <t xml:space="preserve"> Cà Mau</t>
  </si>
  <si>
    <t>Bến Tre</t>
  </si>
  <si>
    <t>23/01/2003</t>
  </si>
  <si>
    <t xml:space="preserve"> An Giang</t>
  </si>
  <si>
    <t>02/12/2003</t>
  </si>
  <si>
    <t>25/12/2003</t>
  </si>
  <si>
    <t>08/02/2003</t>
  </si>
  <si>
    <t>Tỉnh Bình Định</t>
  </si>
  <si>
    <t>22/03/2003</t>
  </si>
  <si>
    <t>18/02/2003</t>
  </si>
  <si>
    <t>Hải Dương</t>
  </si>
  <si>
    <t>29/05/2003</t>
  </si>
  <si>
    <t xml:space="preserve"> Quảng Bình</t>
  </si>
  <si>
    <t>10/08/2003</t>
  </si>
  <si>
    <t>09/12/2003</t>
  </si>
  <si>
    <t>16/08/2003</t>
  </si>
  <si>
    <t>13/06/2003</t>
  </si>
  <si>
    <t>06/12/2003</t>
  </si>
  <si>
    <t>13/11/2003</t>
  </si>
  <si>
    <t>08/03/2003</t>
  </si>
  <si>
    <t>20/09/2003</t>
  </si>
  <si>
    <t>27/11/2003</t>
  </si>
  <si>
    <t>Bình Thuận</t>
  </si>
  <si>
    <t>29/04/2003</t>
  </si>
  <si>
    <t>Đồng Tháp</t>
  </si>
  <si>
    <t>02/02/2003</t>
  </si>
  <si>
    <t>10/12/2003</t>
  </si>
  <si>
    <t>28/02/2003</t>
  </si>
  <si>
    <t>26/03/2003</t>
  </si>
  <si>
    <t>23/02/2003</t>
  </si>
  <si>
    <t>24/02/2003</t>
  </si>
  <si>
    <t>01/04/2003</t>
  </si>
  <si>
    <t>QUẬN 1 – TP. HỒ CHÍ MINH</t>
  </si>
  <si>
    <t>18/07/2003</t>
  </si>
  <si>
    <t>TP.HCM</t>
  </si>
  <si>
    <t>28/01/2003</t>
  </si>
  <si>
    <t>Đà Lạt-Lâm Đồng</t>
  </si>
  <si>
    <t>13/10/2003</t>
  </si>
  <si>
    <t>28/03/2003</t>
  </si>
  <si>
    <t>14/10/2003</t>
  </si>
  <si>
    <t>08/09/2003</t>
  </si>
  <si>
    <t>02/03/2003</t>
  </si>
  <si>
    <t>Phú Yên</t>
  </si>
  <si>
    <t>15/12/2003</t>
  </si>
  <si>
    <t>26/04/2003</t>
  </si>
  <si>
    <t>16/05/2003</t>
  </si>
  <si>
    <t>Ninh Thuận</t>
  </si>
  <si>
    <t>29/08/2003</t>
  </si>
  <si>
    <t>20/11/2003</t>
  </si>
  <si>
    <t>23/03/2003</t>
  </si>
  <si>
    <t>14/09/2003</t>
  </si>
  <si>
    <t>16/01/2003</t>
  </si>
  <si>
    <t>13/05/2003</t>
  </si>
  <si>
    <t>22/09/2003</t>
  </si>
  <si>
    <t>19/03/2003</t>
  </si>
  <si>
    <t>08/01/2003</t>
  </si>
  <si>
    <t>10/07/2003</t>
  </si>
  <si>
    <t>05/03/2003</t>
  </si>
  <si>
    <t>03/09/2003</t>
  </si>
  <si>
    <t>21/02/2003</t>
  </si>
  <si>
    <t>04/02/2003</t>
  </si>
  <si>
    <t>26/09/2003</t>
  </si>
  <si>
    <t>27/10/2003</t>
  </si>
  <si>
    <t>01/10/2003</t>
  </si>
  <si>
    <t>22/06/2003</t>
  </si>
  <si>
    <t>10/05/2002</t>
  </si>
  <si>
    <t>11/01/2003</t>
  </si>
  <si>
    <t>13/07/2003</t>
  </si>
  <si>
    <t>29/11/2003</t>
  </si>
  <si>
    <t>10/06/2003</t>
  </si>
  <si>
    <t>18/08/2003</t>
  </si>
  <si>
    <t>Nghệ An</t>
  </si>
  <si>
    <t>Hà Tây</t>
  </si>
  <si>
    <t>29/12/2003</t>
  </si>
  <si>
    <t>TP. Hồ Chí Minh</t>
  </si>
  <si>
    <t>11/08/2003</t>
  </si>
  <si>
    <t>TP.Hồ Chí Minh</t>
  </si>
  <si>
    <t>Vũng Tàu</t>
  </si>
  <si>
    <t>30/09/2001</t>
  </si>
  <si>
    <t>21/05/2002</t>
  </si>
  <si>
    <t>Long An</t>
  </si>
  <si>
    <t>12/08/2003</t>
  </si>
  <si>
    <t>22/11/2003</t>
  </si>
  <si>
    <t>15/05/2003</t>
  </si>
  <si>
    <t xml:space="preserve"> TPHCM</t>
  </si>
  <si>
    <t>09/10/2003</t>
  </si>
  <si>
    <t xml:space="preserve">Ninh Bình </t>
  </si>
  <si>
    <t>08/07/2003</t>
  </si>
  <si>
    <t>15/10/2003</t>
  </si>
  <si>
    <t>20/02/2003</t>
  </si>
  <si>
    <t>Thừa Thiên Huế</t>
  </si>
  <si>
    <t>31/12/2003</t>
  </si>
  <si>
    <t xml:space="preserve"> TP.HCM</t>
  </si>
  <si>
    <t>05/12/2003</t>
  </si>
  <si>
    <t>Kiên Giang</t>
  </si>
  <si>
    <t>Cà Mau</t>
  </si>
  <si>
    <t>14/06/2003</t>
  </si>
  <si>
    <t>Bệnh viện đa khoa khu vực Thủ Đức</t>
  </si>
  <si>
    <t>24/12/2003</t>
  </si>
  <si>
    <t xml:space="preserve"> Thành Phố Hồ Chí Minh</t>
  </si>
  <si>
    <t>Tp.HCM</t>
  </si>
  <si>
    <t>18/11/2003</t>
  </si>
  <si>
    <t>26/01/2003</t>
  </si>
  <si>
    <t>18/04/2003</t>
  </si>
  <si>
    <t>15/03/2003</t>
  </si>
  <si>
    <t>06/04/2003</t>
  </si>
  <si>
    <t>24/05/2003</t>
  </si>
  <si>
    <t xml:space="preserve"> Tp. Hồ Chí Minh</t>
  </si>
  <si>
    <t>03/04/2003</t>
  </si>
  <si>
    <t>12/09/2003</t>
  </si>
  <si>
    <t>18/03/2003</t>
  </si>
  <si>
    <t>15/11/2003</t>
  </si>
  <si>
    <t>Bắc Ninh</t>
  </si>
  <si>
    <t>Quảng Bình</t>
  </si>
  <si>
    <t>31/10/2003</t>
  </si>
  <si>
    <t>16/10/2003</t>
  </si>
  <si>
    <t>HẢI PHÒNG</t>
  </si>
  <si>
    <t xml:space="preserve"> Tiền Giang</t>
  </si>
  <si>
    <t>24/02/2002</t>
  </si>
  <si>
    <t xml:space="preserve"> Tp.HCM</t>
  </si>
  <si>
    <t>26/02/2003</t>
  </si>
  <si>
    <t>30/11/2003</t>
  </si>
  <si>
    <t>21/06/2003</t>
  </si>
  <si>
    <t>24/04/2003</t>
  </si>
  <si>
    <t>28/08/2003</t>
  </si>
  <si>
    <t>26/06/2003</t>
  </si>
  <si>
    <t>13/12/2002</t>
  </si>
  <si>
    <t>07/05/2003</t>
  </si>
  <si>
    <t xml:space="preserve"> TpHCM</t>
  </si>
  <si>
    <t>11/02/2003</t>
  </si>
  <si>
    <t>12/07/2003</t>
  </si>
  <si>
    <t>05/04/2003</t>
  </si>
  <si>
    <t>05/02/2003</t>
  </si>
  <si>
    <t>Lâm Đồng</t>
  </si>
  <si>
    <t>25/05/2003</t>
  </si>
  <si>
    <t>03/07/2001</t>
  </si>
  <si>
    <t xml:space="preserve"> Tp HCM</t>
  </si>
  <si>
    <t xml:space="preserve"> Huế</t>
  </si>
  <si>
    <t xml:space="preserve"> Đồng Tháp</t>
  </si>
  <si>
    <t>Thanh Hoá</t>
  </si>
  <si>
    <t>31/01/2003</t>
  </si>
  <si>
    <t>19/10/2003</t>
  </si>
  <si>
    <t>11/03/2002</t>
  </si>
  <si>
    <t>28/10/2003</t>
  </si>
  <si>
    <t>01/05/2003</t>
  </si>
  <si>
    <t>Tp. HCM</t>
  </si>
  <si>
    <t>21/08/2003</t>
  </si>
  <si>
    <t>20/01/2003</t>
  </si>
  <si>
    <t>10/01/2003</t>
  </si>
  <si>
    <t>28/04/2003</t>
  </si>
  <si>
    <t>29/01/2003</t>
  </si>
  <si>
    <t>Hà Nam</t>
  </si>
  <si>
    <t>08/05/2003</t>
  </si>
  <si>
    <t>Bà Rịa Vũng Tàu</t>
  </si>
  <si>
    <t>Thừa Thiên - Huế</t>
  </si>
  <si>
    <t>24/11/2003</t>
  </si>
  <si>
    <t>25/08/2003</t>
  </si>
  <si>
    <t>11/04/2003</t>
  </si>
  <si>
    <t>19/06/2003</t>
  </si>
  <si>
    <t>19/02/2003</t>
  </si>
  <si>
    <t>24/07/2003</t>
  </si>
  <si>
    <t>10/04/2003</t>
  </si>
  <si>
    <t>Lớp</t>
  </si>
  <si>
    <t>Điểm TS10</t>
  </si>
  <si>
    <t>&gt;=30</t>
  </si>
  <si>
    <t>&gt;=20</t>
  </si>
  <si>
    <t>&gt;=28</t>
  </si>
  <si>
    <t>&gt;=26</t>
  </si>
  <si>
    <t>&gt;=24</t>
  </si>
  <si>
    <t>&lt;20</t>
  </si>
  <si>
    <t>Thcs Võ Trường Toản</t>
  </si>
  <si>
    <t>Nguyễn Đỗ Huy Phát</t>
  </si>
  <si>
    <t>Thcs Bình An</t>
  </si>
  <si>
    <t>Nguyễn Nguyệt Lan Anh</t>
  </si>
  <si>
    <t>Hoàng Vĩnh Khang</t>
  </si>
  <si>
    <t>Thcs An Phú</t>
  </si>
  <si>
    <t>Hồ Ngọc Đức Phát</t>
  </si>
  <si>
    <t>Nguyễn Ngọc Bảo Vy</t>
  </si>
  <si>
    <t>Thcs Nguyễn Thị Định</t>
  </si>
  <si>
    <t>Trần Anh Thư</t>
  </si>
  <si>
    <t>Nguyễn Thị Ái Vân</t>
  </si>
  <si>
    <t>Thcs Nguyễn Văn Trỗi</t>
  </si>
  <si>
    <t>Phan Ánh Dương</t>
  </si>
  <si>
    <t>Thcs Thạnh Mỹ Lợi</t>
  </si>
  <si>
    <t>Phạm Thị Hồng Hạnh</t>
  </si>
  <si>
    <t>Trần Thanh Tâm</t>
  </si>
  <si>
    <t>Nguyễn Thị Thanh Thảo</t>
  </si>
  <si>
    <t>Dương Phúc Kim Thoa</t>
  </si>
  <si>
    <t>Trần Thị Thanh Thủy</t>
  </si>
  <si>
    <t>Vũ Song Toàn</t>
  </si>
  <si>
    <t>Trần Lê Phương Trang</t>
  </si>
  <si>
    <t>Đoàn Nguyễn Thế Trung</t>
  </si>
  <si>
    <t>Vũ Ngọc Vy</t>
  </si>
  <si>
    <t>Vũ Hoàng Mỹ Ý</t>
  </si>
  <si>
    <t>Thcs Lê Lợi</t>
  </si>
  <si>
    <t>Lê Nguyễn Tâm Nguyên</t>
  </si>
  <si>
    <t>Thcs Nguyễn Hiền</t>
  </si>
  <si>
    <t>Trịnh Văn Hiếu</t>
  </si>
  <si>
    <t>Thcs Hưng Bình</t>
  </si>
  <si>
    <t>Nguyễn Đặng Trường An</t>
  </si>
  <si>
    <t>Nguyễn Thanh An</t>
  </si>
  <si>
    <t>Thcs Long Bình</t>
  </si>
  <si>
    <t>Nguyễn Thành An</t>
  </si>
  <si>
    <t>Nguyễn Thị Mỹ An</t>
  </si>
  <si>
    <t>Thcs Tân Phú</t>
  </si>
  <si>
    <t>Võ Thành An</t>
  </si>
  <si>
    <t>Vũ Trần Hoài An</t>
  </si>
  <si>
    <t>Đỗ Quốc Anh</t>
  </si>
  <si>
    <t>Hứa Hiểu Anh</t>
  </si>
  <si>
    <t>Nguyễn Hoàng Phương Anh</t>
  </si>
  <si>
    <t>Nguyễn Ngọc Vân Anh</t>
  </si>
  <si>
    <t>Nguyễn Võ Hoàng Anh</t>
  </si>
  <si>
    <t>Phạm Quỳnh Anh</t>
  </si>
  <si>
    <t>Vũ Hoàng Tuấn Anh</t>
  </si>
  <si>
    <t>Trần Ngọc Ánh</t>
  </si>
  <si>
    <t>Phùng Hoàng Hải Bằng</t>
  </si>
  <si>
    <t>Trần Gia Bảo</t>
  </si>
  <si>
    <t>Trần Lê Gia Bảo</t>
  </si>
  <si>
    <t>Trương Quốc Bình</t>
  </si>
  <si>
    <t>Nguyễn Minh Châu</t>
  </si>
  <si>
    <t>Đoàn Thị Mỹ Chi</t>
  </si>
  <si>
    <t>Huỳnh Minh Chiến</t>
  </si>
  <si>
    <t>Phạm Trung Chiến</t>
  </si>
  <si>
    <t>Hoàng Ngọc Chính</t>
  </si>
  <si>
    <t>Lâm Chí Cường</t>
  </si>
  <si>
    <t>Lê Quốc Cường</t>
  </si>
  <si>
    <t>Trần Mạnh Cường</t>
  </si>
  <si>
    <t>Võ Thành Đại</t>
  </si>
  <si>
    <t>Đồ Minh Đạt</t>
  </si>
  <si>
    <t>Hồ Lê Tấn Đạt</t>
  </si>
  <si>
    <t>Huỳnh Thành Đạt</t>
  </si>
  <si>
    <t>Nguyễn Tiến Đạt</t>
  </si>
  <si>
    <t>Lê Thị Diễm</t>
  </si>
  <si>
    <t>Đoàn Thị Mỹ Diệu</t>
  </si>
  <si>
    <t>Nguyễn Hoàng Mỹ Dung</t>
  </si>
  <si>
    <t>Tạ Ngọc Dung</t>
  </si>
  <si>
    <t>Nguyễn Ngọc Dũng</t>
  </si>
  <si>
    <t>Hồ Thị Thùy Dương</t>
  </si>
  <si>
    <t>Huỳnh Lê Thùy Dương</t>
  </si>
  <si>
    <t>Nguyễn Lê Thuỳ Dương</t>
  </si>
  <si>
    <t>Trần Nhật Duy</t>
  </si>
  <si>
    <t>Trương Quốc Duy</t>
  </si>
  <si>
    <t>Nguyễn Thị Kim Duyên</t>
  </si>
  <si>
    <t>Ngô Thị Thanh Giang</t>
  </si>
  <si>
    <t>Lại Thị Thu Hà</t>
  </si>
  <si>
    <t>Nguyễn Thị Thu Hà</t>
  </si>
  <si>
    <t>Đào Duy Hải</t>
  </si>
  <si>
    <t>Ngô Nguyễn Trường Hải</t>
  </si>
  <si>
    <t>Trương Thị Kim Hân</t>
  </si>
  <si>
    <t>Trần Thị Mỹ Hằng</t>
  </si>
  <si>
    <t>Nguyễn Ngọc Hạnh</t>
  </si>
  <si>
    <t>Đổng Thị Minh Hảo</t>
  </si>
  <si>
    <t>Lê Ngọc Hảo</t>
  </si>
  <si>
    <t>Lê Thị Ngọc Hiệp</t>
  </si>
  <si>
    <t>Nguyễn Trung Hiếu</t>
  </si>
  <si>
    <t>Nguyễn Văn Hiếu</t>
  </si>
  <si>
    <t>Trịnh Lê Ngọc Hiếu</t>
  </si>
  <si>
    <t>Nguyễn Thị Ngọc Hoa</t>
  </si>
  <si>
    <t>Phạm Đức Hoà</t>
  </si>
  <si>
    <t>Huỳnh Khải Hoàn</t>
  </si>
  <si>
    <t>Từ Thiên Hoàng</t>
  </si>
  <si>
    <t>Dương Ngô Hùng</t>
  </si>
  <si>
    <t>Trần Tuấn Hùng</t>
  </si>
  <si>
    <t>Lê Thị Minh Hương</t>
  </si>
  <si>
    <t>Đỗ Quang Huy</t>
  </si>
  <si>
    <t>Lê Đức Huy</t>
  </si>
  <si>
    <t>Trương Gia Huy</t>
  </si>
  <si>
    <t>Lại Bích Huyền</t>
  </si>
  <si>
    <t>Nguyễn Thị Kim Huyền</t>
  </si>
  <si>
    <t>Đặng Duy Khang</t>
  </si>
  <si>
    <t>Bùi Phương Khanh</t>
  </si>
  <si>
    <t>Nguyễn Đăng Khoa</t>
  </si>
  <si>
    <t>Đoàn Duy Khương</t>
  </si>
  <si>
    <t>Nguyễn Thị Lệ Khuyên</t>
  </si>
  <si>
    <t>Mai Tuấn Kiệt</t>
  </si>
  <si>
    <t>Trần Hoàng Thiên Kim</t>
  </si>
  <si>
    <t>Trịnh Cao Lâm</t>
  </si>
  <si>
    <t>Huỳnh Thị Thùy Linh</t>
  </si>
  <si>
    <t>Nguyễn Hà Khánh Linh</t>
  </si>
  <si>
    <t>Nguyễn Thị Hoài Linh</t>
  </si>
  <si>
    <t>Trần Thị Tuyết Loan</t>
  </si>
  <si>
    <t>Võ Thành Lộc</t>
  </si>
  <si>
    <t>Nguyễn Lê Hoàng Long</t>
  </si>
  <si>
    <t>Trần Thảo Ly</t>
  </si>
  <si>
    <t>Hà Thị Mỹ Lý</t>
  </si>
  <si>
    <t>Dương Võ Như Mai</t>
  </si>
  <si>
    <t>Trần Thị Mận</t>
  </si>
  <si>
    <t>Nguyễn Xuân Mạnh</t>
  </si>
  <si>
    <t>Lâm Vũ Gia Minh</t>
  </si>
  <si>
    <t>Lê Quang Minh</t>
  </si>
  <si>
    <t>Nguyễn Đức Minh</t>
  </si>
  <si>
    <t>Nguyễn Huỳnh Trúc My</t>
  </si>
  <si>
    <t>Nguyễn Ngọc Diễm My</t>
  </si>
  <si>
    <t>Nguyễn Thị Hoài Mỹ</t>
  </si>
  <si>
    <t>Ngô Hoàng Khánh Ngân</t>
  </si>
  <si>
    <t>Trần Huỳnh Thanh Ngân</t>
  </si>
  <si>
    <t>Trần Kim Ngân</t>
  </si>
  <si>
    <t>Đào Hiếu Nghĩa</t>
  </si>
  <si>
    <t>Đào Minh Ngọc</t>
  </si>
  <si>
    <t>Hoàng Văn Ngọc</t>
  </si>
  <si>
    <t>Ngô Hồng Ngọc</t>
  </si>
  <si>
    <t>Nguyễn Thị Hồng Ngọc</t>
  </si>
  <si>
    <t>Nguyễn Thị Như Ngọc</t>
  </si>
  <si>
    <t>Bùi Thành Ngữ</t>
  </si>
  <si>
    <t>Đặng Trần Khôi Nguyên</t>
  </si>
  <si>
    <t>Nguyễn Ngọc Thảo Nguyên</t>
  </si>
  <si>
    <t>Nguyễn Thảo Nguyên</t>
  </si>
  <si>
    <t>Nguyễn Thị Thảo Nguyên</t>
  </si>
  <si>
    <t>Đinh Huỳnh Thanh Nhã</t>
  </si>
  <si>
    <t>Lê Thành Nhân</t>
  </si>
  <si>
    <t>Mai Hoàng Trọng Nhân</t>
  </si>
  <si>
    <t>Nguyễn Khánh Nhân</t>
  </si>
  <si>
    <t>Nguyễn Mỹ Nhân</t>
  </si>
  <si>
    <t>Vũ Hoàng Minh Nhật</t>
  </si>
  <si>
    <t>Lê Trần Ngọc Uyên Nhi</t>
  </si>
  <si>
    <t>Nguyễn Hoài Phương Nhi</t>
  </si>
  <si>
    <t>Nguyễn Ngọc Phương Nhi</t>
  </si>
  <si>
    <t>Nguyễn Thị Yến Nhi</t>
  </si>
  <si>
    <t>Phan Huyển Nhi</t>
  </si>
  <si>
    <t>Hồ Huyền Nhiên</t>
  </si>
  <si>
    <t>Mai Hồng Quỳnh Như</t>
  </si>
  <si>
    <t>Nguyễn Thị Cẩm Như</t>
  </si>
  <si>
    <t>Nguyễn Thị Huỳnh Như</t>
  </si>
  <si>
    <t>Nguyễn Thị Xuân Như</t>
  </si>
  <si>
    <t>Nguyễn Thị Yến Như</t>
  </si>
  <si>
    <t>Lương Tuyết Nhung</t>
  </si>
  <si>
    <t>Ngô Lưu Tuyết Nhung</t>
  </si>
  <si>
    <t>Nguyễn Minh Nhựt</t>
  </si>
  <si>
    <t>Nguyễn Hà Ni</t>
  </si>
  <si>
    <t>Cao Thị Tường Oanh</t>
  </si>
  <si>
    <t>Nguyễn Phú Kiều Oanh</t>
  </si>
  <si>
    <t>Vũ Kim Oanh</t>
  </si>
  <si>
    <t>Lê Huy Phát</t>
  </si>
  <si>
    <t>Trần Tấn Phát</t>
  </si>
  <si>
    <t>Bùi Hoàng Phi</t>
  </si>
  <si>
    <t>Đinh Bằng Phi</t>
  </si>
  <si>
    <t>Nguyễn Đoàn Thanh Phong</t>
  </si>
  <si>
    <t>Nguyễn Thanh Phong</t>
  </si>
  <si>
    <t>Đồng Hữu Phúc</t>
  </si>
  <si>
    <t>Hoàng Công Phúc</t>
  </si>
  <si>
    <t>Lê Thiên Phúc</t>
  </si>
  <si>
    <t>Nguyễn Duy Phúc</t>
  </si>
  <si>
    <t>Nguyễn Hoàng Phúc</t>
  </si>
  <si>
    <t>Nguyễn Lê Minh Phúc</t>
  </si>
  <si>
    <t>Nguyễn Ngọc Phúc</t>
  </si>
  <si>
    <t>Trần Minh Phúc</t>
  </si>
  <si>
    <t>Huỳnh Lưu Phước</t>
  </si>
  <si>
    <t>Trần Vi Phước</t>
  </si>
  <si>
    <t>Bùi Ngọc Uyên Phương</t>
  </si>
  <si>
    <t>Đặng Thị Thu Phương</t>
  </si>
  <si>
    <t>Đinh Huỳnh Trúc Phương</t>
  </si>
  <si>
    <t>Nguyễn Đặng Hoài Phương</t>
  </si>
  <si>
    <t>Nguyễn Mậu Phương</t>
  </si>
  <si>
    <t>Nguyễn Ngọc Phượng</t>
  </si>
  <si>
    <t>Nguyễn Hoàng Anh Quân</t>
  </si>
  <si>
    <t>Nguyễn Ngọc Quang</t>
  </si>
  <si>
    <t>Phùng Nguyên Quang</t>
  </si>
  <si>
    <t>Lê Bảo Quốc</t>
  </si>
  <si>
    <t>Trần Phước Quý</t>
  </si>
  <si>
    <t>Lê Thùy Thảo Quyên</t>
  </si>
  <si>
    <t>Lưu Vũ Quyên</t>
  </si>
  <si>
    <t>Phạm Lê Thảo Quyên</t>
  </si>
  <si>
    <t>Lê Thị Như Quỳnh</t>
  </si>
  <si>
    <t>Nguyễn Diễm Quỳnh</t>
  </si>
  <si>
    <t>Nguyễn Thị Như Quỳnh</t>
  </si>
  <si>
    <t>Phạm Hồ Phương Quỳnh</t>
  </si>
  <si>
    <t>Phạm Ngọc Quỳnh</t>
  </si>
  <si>
    <t>Tống Dương Quỳnh</t>
  </si>
  <si>
    <t>Trương Ngọc Như Quỳnh</t>
  </si>
  <si>
    <t>Nguyễn Minh Sang</t>
  </si>
  <si>
    <t>Nguyễn Tấn Sang</t>
  </si>
  <si>
    <t>Trần Minh Sang</t>
  </si>
  <si>
    <t>Nguyễn Xuân Hồng Sơn</t>
  </si>
  <si>
    <t>Lê Kim Tài</t>
  </si>
  <si>
    <t>Nguyễn Tấn Tài</t>
  </si>
  <si>
    <t>Trần Huỳnh Đức Tài</t>
  </si>
  <si>
    <t>Nguyễn Đào Anh Tâm</t>
  </si>
  <si>
    <t>Nguyễn Thị Thanh Tâm</t>
  </si>
  <si>
    <t>Tạ Thị Minh Tâm</t>
  </si>
  <si>
    <t>Đinh Duy Tân</t>
  </si>
  <si>
    <t>Nguyễn Cầu Thái</t>
  </si>
  <si>
    <t>Ngô Lê Hồng Thắm</t>
  </si>
  <si>
    <t>Tô Việt Thắng</t>
  </si>
  <si>
    <t>Lê Thị Ngân Thanh</t>
  </si>
  <si>
    <t>Phạm Thanh Thanh</t>
  </si>
  <si>
    <t>Vũ Tiến Thành</t>
  </si>
  <si>
    <t>Chu Thị Thu Thảo</t>
  </si>
  <si>
    <t>Huỳnh Ngọc Thảo</t>
  </si>
  <si>
    <t>Ngô Vương Thanh Thảo</t>
  </si>
  <si>
    <t>Nguyễn Đỗ Thanh Thảo</t>
  </si>
  <si>
    <t>Nguyễn Phúc Thiện Thảo</t>
  </si>
  <si>
    <t>Trần Xuân Thảo</t>
  </si>
  <si>
    <t>Trương Ngọc Thanh Thảo</t>
  </si>
  <si>
    <t>Lê Hoàng Mai Thi</t>
  </si>
  <si>
    <t>Nguyễn Ngọc Anh Thi</t>
  </si>
  <si>
    <t>Nguyễn Thị Ngọc Thiên</t>
  </si>
  <si>
    <t>Võ Hoàng Minh Thiện</t>
  </si>
  <si>
    <t>Nguyễn Lạc Trường Thịnh</t>
  </si>
  <si>
    <t>Cao Văn Thọ</t>
  </si>
  <si>
    <t>Nguyễn Hoàng Minh Thư</t>
  </si>
  <si>
    <t>Nguyễn Huỳnh Minh Thư</t>
  </si>
  <si>
    <t>Nguyễn Lê Minh Thư</t>
  </si>
  <si>
    <t>Nguyễn Minh Thư</t>
  </si>
  <si>
    <t>Nhan Hoàng Anh Thư</t>
  </si>
  <si>
    <t>Phạm Minh Thư</t>
  </si>
  <si>
    <t>Vũ Thái Anh Thư</t>
  </si>
  <si>
    <t>Trần Phước Ngọc Thuận</t>
  </si>
  <si>
    <t>Lê Hồng Hoài Thương</t>
  </si>
  <si>
    <t>Lê Thị Hoài Thương</t>
  </si>
  <si>
    <t>Lê Thị Ngọc Thương</t>
  </si>
  <si>
    <t>Lê Thụy Hoài Thương</t>
  </si>
  <si>
    <t>Trần Hoài Thương</t>
  </si>
  <si>
    <t>Trần Thanh Thương</t>
  </si>
  <si>
    <t>Nguyễn Thị Đình Thúy</t>
  </si>
  <si>
    <t>Nguyễn Thị Thu Thúy</t>
  </si>
  <si>
    <t>Phạm Thanh Thùy</t>
  </si>
  <si>
    <t>Phạm Lê Kiều Thy</t>
  </si>
  <si>
    <t>Phạm Nguyễn Minh Thy</t>
  </si>
  <si>
    <t>Bùi Nguyễn Như Tiên</t>
  </si>
  <si>
    <t>Hứa Thị Hùynh Tiên</t>
  </si>
  <si>
    <t>Lê Trần Thủy Tiên</t>
  </si>
  <si>
    <t>Nguyễn Thị Mỹ Tiên</t>
  </si>
  <si>
    <t>Trần Nguyễn Bình Tiên</t>
  </si>
  <si>
    <t>Nguyễn Văn Tiến</t>
  </si>
  <si>
    <t>Nguyễn Thanh Tiền</t>
  </si>
  <si>
    <t>Nguyễn Thị Kim Tính</t>
  </si>
  <si>
    <t>Trần Quốc Toàn</t>
  </si>
  <si>
    <t>Nguyễn Hà Bích Trâm</t>
  </si>
  <si>
    <t>Phan Võ Đoan Trâm</t>
  </si>
  <si>
    <t>Dương Nguyệt Bảo Trân</t>
  </si>
  <si>
    <t>Lê Thị Huyền Trang</t>
  </si>
  <si>
    <t>Lê Thị Thùy Trang</t>
  </si>
  <si>
    <t>Ngô Thị Phương Trang</t>
  </si>
  <si>
    <t>Nguyễn Đỗ Thùy Trang</t>
  </si>
  <si>
    <t>Nguyễn Thị Hoài Trang</t>
  </si>
  <si>
    <t>Nguyễn Thị Kim Trang</t>
  </si>
  <si>
    <t>Phạm Thị Minh Trang</t>
  </si>
  <si>
    <t>Tạ Thị Thùy Trang</t>
  </si>
  <si>
    <t>Võ Minh Trang</t>
  </si>
  <si>
    <t>Phạm Hoàng Minh Trí</t>
  </si>
  <si>
    <t>Nguyễn Hoàng Triều</t>
  </si>
  <si>
    <t>Lý Thị Diễm Trinh</t>
  </si>
  <si>
    <t>Phạm Hồng Trinh</t>
  </si>
  <si>
    <t>Tăng Trần Huy Trọng</t>
  </si>
  <si>
    <t>Trần Thanh Trúc</t>
  </si>
  <si>
    <t>Trần Thị Thanh Trúc</t>
  </si>
  <si>
    <t>Nguyễn Quang Trung</t>
  </si>
  <si>
    <t>Nguyễn Thảo Cẩm Tú</t>
  </si>
  <si>
    <t>Tất Thanh Tú</t>
  </si>
  <si>
    <t>Trần Thái Tú</t>
  </si>
  <si>
    <t>Trương Hoàng Anh Tú</t>
  </si>
  <si>
    <t>Đinh Lê Anh Tuấn</t>
  </si>
  <si>
    <t>Nguyễn Ngọc Vũ Tuấn</t>
  </si>
  <si>
    <t>Phan Thanh Tuấn</t>
  </si>
  <si>
    <t>Vương Đức Tuấn</t>
  </si>
  <si>
    <t>Trần Thanh Tuyền</t>
  </si>
  <si>
    <t>Nguyễn Quốc Uy</t>
  </si>
  <si>
    <t>Đào Ngọc Phương Uyên</t>
  </si>
  <si>
    <t>Lê Nguyễn Phương Uyên</t>
  </si>
  <si>
    <t>Nguyễn Thị Hồng Vân</t>
  </si>
  <si>
    <t>Nguyễn Thị Ngọc Vàng</t>
  </si>
  <si>
    <t>Sử Lê Thi Tường Vi</t>
  </si>
  <si>
    <t>Đặng Hoàng Vinh</t>
  </si>
  <si>
    <t>Huỳnh Tuấn Vủ</t>
  </si>
  <si>
    <t>Lê Thị Phương Vy</t>
  </si>
  <si>
    <t>Lữ Hà Tường Vy</t>
  </si>
  <si>
    <t>Nguyễn Ngọc Thanh Vy</t>
  </si>
  <si>
    <t>Nguyễn Ngọc Trâm Vy</t>
  </si>
  <si>
    <t>Nguyễn Thị Tường Vy</t>
  </si>
  <si>
    <t>Nguyễn Thuỵ Phương Vy</t>
  </si>
  <si>
    <t>Trần Võ Thị Thanh Xuân</t>
  </si>
  <si>
    <t>Nguyễn Ngọc Như Ý</t>
  </si>
  <si>
    <t>Trần Thị Như Ý</t>
  </si>
  <si>
    <t>Thcs Tăng Nhơn Phú B</t>
  </si>
  <si>
    <t>Bùi Trần Phương Lý</t>
  </si>
  <si>
    <t>Nguyễn Thị Kiều Oanh</t>
  </si>
  <si>
    <t>Nguyễn Lâm Nhật Tiến</t>
  </si>
  <si>
    <t>Thcs Trần Quốc Toản</t>
  </si>
  <si>
    <t>Lê Lan Anh</t>
  </si>
  <si>
    <t>Trương Hoàng Thảo Anh</t>
  </si>
  <si>
    <t>Võ Ngọc Mai Anh</t>
  </si>
  <si>
    <t>Phạm Công Chiến</t>
  </si>
  <si>
    <t>Phạm Đức Hoàng Công</t>
  </si>
  <si>
    <t>Bùi Nguyễn Thị Mỹ Dung</t>
  </si>
  <si>
    <t>Nguyễn Anh Dũng</t>
  </si>
  <si>
    <t>Nguyễn Việt Dũng</t>
  </si>
  <si>
    <t>Đào Ngọc Hiền</t>
  </si>
  <si>
    <t>Phạm Nguyễn Minh Hiệp</t>
  </si>
  <si>
    <t>Nguyễn Minh Hoàng</t>
  </si>
  <si>
    <t>Trần Lê Huy</t>
  </si>
  <si>
    <t>Nguyễn Bảo Thuận Kha</t>
  </si>
  <si>
    <t>Nguyễn Tuấn Khang</t>
  </si>
  <si>
    <t>Nguyễn Thúc Khánh</t>
  </si>
  <si>
    <t>Phạm Gia Khánh</t>
  </si>
  <si>
    <t>Huỳnh Tuấn Kiệt</t>
  </si>
  <si>
    <t>Tạ Nguyễn Mai Linh</t>
  </si>
  <si>
    <t>Lưu Việt Long</t>
  </si>
  <si>
    <t>Lê Đoàn Kim My</t>
  </si>
  <si>
    <t>Lê Bùi Hương Ngân</t>
  </si>
  <si>
    <t>Phan Huỳnh Xuân Ngân</t>
  </si>
  <si>
    <t>Nguyễn Thành Nghĩa</t>
  </si>
  <si>
    <t>Bùi Minh Nhật</t>
  </si>
  <si>
    <t>Trần Thị Yến Nhi</t>
  </si>
  <si>
    <t>Võ Hoàng Yến Nhi</t>
  </si>
  <si>
    <t>Huỳnh Thiên Phúc</t>
  </si>
  <si>
    <t>Nguyễn Hồng Phúc</t>
  </si>
  <si>
    <t>Lê Minh Quân</t>
  </si>
  <si>
    <t>Huỳnh Deth Rotthyda</t>
  </si>
  <si>
    <t>Lê Xuân Sáng</t>
  </si>
  <si>
    <t>Huỳnh Ngọc Tài</t>
  </si>
  <si>
    <t>Hứa Phạm Hồng Thái</t>
  </si>
  <si>
    <t>Phạm Xuân Thắng</t>
  </si>
  <si>
    <t>Lê Đinh Chí Thành</t>
  </si>
  <si>
    <t>Nguyễn Trình Ngọc Thảo</t>
  </si>
  <si>
    <t>Phạm Ngọc Thảo</t>
  </si>
  <si>
    <t>Trịnh Phương Thảo</t>
  </si>
  <si>
    <t>Chung Minh Thiện</t>
  </si>
  <si>
    <t>Nguyễn Thế Thuật</t>
  </si>
  <si>
    <t>Võ Huỳnh Phương Thy</t>
  </si>
  <si>
    <t>Nguyễn Huỳnh Thủy Tiên</t>
  </si>
  <si>
    <t>Phạm Nguyễn Minh Triết</t>
  </si>
  <si>
    <t>Bùi Việt Thanh Trinh</t>
  </si>
  <si>
    <t>Phan Chí Trung</t>
  </si>
  <si>
    <t>Phạm Công Tú</t>
  </si>
  <si>
    <t>Nguyễn Thanh Vy</t>
  </si>
  <si>
    <t>Trần Trọng Phương Vy</t>
  </si>
  <si>
    <t>Mai Hồng Yến</t>
  </si>
  <si>
    <t>Thcs Hoa Lư</t>
  </si>
  <si>
    <t>Trương Ngọc Ánh</t>
  </si>
  <si>
    <t>Huỳnh Huyền Châu</t>
  </si>
  <si>
    <t>Hoàng Mạnh Duy</t>
  </si>
  <si>
    <t>Phạm Duy Khiêm</t>
  </si>
  <si>
    <t>Phan Đăng Khoa</t>
  </si>
  <si>
    <t>Lê Tuấn Kiệt</t>
  </si>
  <si>
    <t>Nguyễn Tường Nhật Nam</t>
  </si>
  <si>
    <t>Võ Hoàng Phúc</t>
  </si>
  <si>
    <t>Phan Xuân Tiến</t>
  </si>
  <si>
    <t>Trần Mạnh Tiến</t>
  </si>
  <si>
    <t>Kiều Phạm Tú Uyên</t>
  </si>
  <si>
    <t>Thcs Đặng Tấn Tài</t>
  </si>
  <si>
    <t>Lương Hoàng Anh</t>
  </si>
  <si>
    <t>Thcs Phước Bình</t>
  </si>
  <si>
    <t>Trần Gia Hân</t>
  </si>
  <si>
    <t>Kiều Diệu Linh</t>
  </si>
  <si>
    <t>Huỳnh Xuân Mai</t>
  </si>
  <si>
    <t>Nguyễn Đức Sang</t>
  </si>
  <si>
    <t>Bùi Quốc Thiện</t>
  </si>
  <si>
    <t>Thcs Long Trường</t>
  </si>
  <si>
    <t>Trần Nguyễn Ngọc Như</t>
  </si>
  <si>
    <t>Thcs Long Phước</t>
  </si>
  <si>
    <t>Trương Quốc Bảo</t>
  </si>
  <si>
    <t>Thcs Trường Thạnh</t>
  </si>
  <si>
    <t>Huỳnh Tấn Đạt</t>
  </si>
  <si>
    <t>Thcs Phú Hữu</t>
  </si>
  <si>
    <t>Nguyễn Thanh Điềm</t>
  </si>
  <si>
    <t>Phạm Thanh Giàu</t>
  </si>
  <si>
    <t>Lại Hoàng Thanh Hòa</t>
  </si>
  <si>
    <t>Nguyễn Hoàng Gia Hưng</t>
  </si>
  <si>
    <t>Lê Quốc Khánh</t>
  </si>
  <si>
    <t>Huỳnh Anh Khoa</t>
  </si>
  <si>
    <t>Vũ Thị Thùy Lam</t>
  </si>
  <si>
    <t>Nguyễn Ngọc Liễu</t>
  </si>
  <si>
    <t>Khúc Thái Luân</t>
  </si>
  <si>
    <t>Nguyễn Thị Như Mai</t>
  </si>
  <si>
    <t>Vũ Công Mạnh</t>
  </si>
  <si>
    <t>Nguyễn Kim Ngân</t>
  </si>
  <si>
    <t>Trần Huỳnh Yến Ngọc</t>
  </si>
  <si>
    <t>Nguyễn Thị Đa Nhi</t>
  </si>
  <si>
    <t>Nguyễn Thị Kim Phụng</t>
  </si>
  <si>
    <t>Trần Văn Quang</t>
  </si>
  <si>
    <t>Đặng Phú Quý</t>
  </si>
  <si>
    <t>Nguyễn Thị Mỹ Quyên</t>
  </si>
  <si>
    <t>Phạm Ngọc Diễm Quỳnh</t>
  </si>
  <si>
    <t>Lê Thị Huyền Thanh</t>
  </si>
  <si>
    <t>Ngô Ngọc Thành</t>
  </si>
  <si>
    <t>Lê Ngọc Minh Thư</t>
  </si>
  <si>
    <t>Nguyễn Thụy Đoan Thùy</t>
  </si>
  <si>
    <t>Nguyễn Thị Bích Trâm</t>
  </si>
  <si>
    <t>Bùi Thị Thùy Trang</t>
  </si>
  <si>
    <t>Lê Tuyết Trinh</t>
  </si>
  <si>
    <t>Đoàn Châu Tuấn</t>
  </si>
  <si>
    <t>Huỳnh Thị Thanh Tuyền</t>
  </si>
  <si>
    <t>Nguyễn Thị Thanh Vân</t>
  </si>
  <si>
    <t>Vũ Thanh Vi</t>
  </si>
  <si>
    <t>Phan Hùng Vĩ</t>
  </si>
  <si>
    <t>Trần Quang Vinh</t>
  </si>
  <si>
    <t>Nguyễn Phùng Như Ý</t>
  </si>
  <si>
    <t>Phạm Thị Ngọc Yến</t>
  </si>
  <si>
    <t>Ngô Thị Hải Yến</t>
  </si>
  <si>
    <t>Thcs Điện Biên</t>
  </si>
  <si>
    <t>Vi Huỳnh Hưng</t>
  </si>
  <si>
    <t>Thcs Trương Công Định</t>
  </si>
  <si>
    <t>Nguyễn Trọng Dũng</t>
  </si>
  <si>
    <t>Đặng Võ Minh Phúc</t>
  </si>
  <si>
    <t>Thcs Lê Qúy Đôn</t>
  </si>
  <si>
    <t>Trần Thúy An</t>
  </si>
  <si>
    <t>Nguyễn Vân Anh</t>
  </si>
  <si>
    <t>Thcs Bình Thọ</t>
  </si>
  <si>
    <t>Nguyễn Lê Quốc Bảo</t>
  </si>
  <si>
    <t>Thới Ngọc Thành Công</t>
  </si>
  <si>
    <t>Nguyễn Trần Quốc Đạt</t>
  </si>
  <si>
    <t>Nguyễn Trần Gia Khánh</t>
  </si>
  <si>
    <t>Dương Mỹ Kim</t>
  </si>
  <si>
    <t>Nguyễn Thiên Kim</t>
  </si>
  <si>
    <t>Nguyễn Hồng Lân</t>
  </si>
  <si>
    <t>Phạm Nguyễn Hữu Lễ</t>
  </si>
  <si>
    <t>Mai Thị Ngọc Linh</t>
  </si>
  <si>
    <t>Nguyễn Ngọc Mai</t>
  </si>
  <si>
    <t>Nguyễn Nhật Minh</t>
  </si>
  <si>
    <t>Nguyễn Kim Ngọc</t>
  </si>
  <si>
    <t>Nguyễn Chánh Phúc</t>
  </si>
  <si>
    <t>Nguyễn Đỗ Ngọc Quí</t>
  </si>
  <si>
    <t>Phạm Phú Sang</t>
  </si>
  <si>
    <t>Phùng Ninh Anh Trí</t>
  </si>
  <si>
    <t>Nguyễn Hàn Anh Vy</t>
  </si>
  <si>
    <t>Thcs Trương Văn Ngư</t>
  </si>
  <si>
    <t>Trần Hoài Anh</t>
  </si>
  <si>
    <t>Thcs Ngô Chí Quốc</t>
  </si>
  <si>
    <t>Trần Vân Anh</t>
  </si>
  <si>
    <t>Nguyễn Hoài Quốc Bảo</t>
  </si>
  <si>
    <t>Nguyễn Hữu Huy</t>
  </si>
  <si>
    <t>Phạm Hoàng Diệu Linh</t>
  </si>
  <si>
    <t>Nguyễn Trần Hoàng Ngọc</t>
  </si>
  <si>
    <t>Nguyễn Hoàng Phú</t>
  </si>
  <si>
    <t>Phan Thị Tố Quyên</t>
  </si>
  <si>
    <t>Phạm Phương Thảo</t>
  </si>
  <si>
    <t>Đỗ Thị Thanh Thùy</t>
  </si>
  <si>
    <t>Nguyễn Kim Thủy Tiên</t>
  </si>
  <si>
    <t>Trần Thị Thu Trang</t>
  </si>
  <si>
    <t>Trần Thị Hồng Vui</t>
  </si>
  <si>
    <t>Võ Trần Thảo Vy</t>
  </si>
  <si>
    <t>Thcs Bình Chiểu</t>
  </si>
  <si>
    <t>Dương Thị Vân Anh</t>
  </si>
  <si>
    <t>Thcs Tam Bình</t>
  </si>
  <si>
    <t>Lê Quang Đức</t>
  </si>
  <si>
    <t>Bùi Văn Hân</t>
  </si>
  <si>
    <t>Đoàn Thị Cẩm Ly</t>
  </si>
  <si>
    <t>Trần Nguyễn Hùng Minh</t>
  </si>
  <si>
    <t>Nguyễn Ngọc Huỳnh Như</t>
  </si>
  <si>
    <t>Nguyễn Thị  Thanh Phương</t>
  </si>
  <si>
    <t>Nguyễn Hoàng Anh Quốc</t>
  </si>
  <si>
    <t>Trần Ngọc Thiện</t>
  </si>
  <si>
    <t>Nguyễn  Chánh Thịnh</t>
  </si>
  <si>
    <t>Nguyễn Xuân Thu</t>
  </si>
  <si>
    <t>Thcs Xuân Trường</t>
  </si>
  <si>
    <t>Dương Ngọc Lan Anh</t>
  </si>
  <si>
    <t>Thcs Nguyễn Văn Bá</t>
  </si>
  <si>
    <t>Võ Lê Ngọc Anh</t>
  </si>
  <si>
    <t>Vũ Tiến Đạt</t>
  </si>
  <si>
    <t>Ninh Thị Thu Hạ</t>
  </si>
  <si>
    <t>Nguyễn Huỳnh Minh Hiếu</t>
  </si>
  <si>
    <t>Nguyễn Thị Mỹ Hồng</t>
  </si>
  <si>
    <t>Hồ Ngọc Minh Khôi</t>
  </si>
  <si>
    <t>Dương Thị Kiều Lan</t>
  </si>
  <si>
    <t>Nguyễn Minh Nghĩa</t>
  </si>
  <si>
    <t>Huỳnh Thị Mỹ Ngọc</t>
  </si>
  <si>
    <t>Phạm Nguyễn Quỳnh Như</t>
  </si>
  <si>
    <t>Lê Đức Phương</t>
  </si>
  <si>
    <t>Nguyễn Thị Thảo Quyên</t>
  </si>
  <si>
    <t>Đặng Sơn Siêu</t>
  </si>
  <si>
    <t>Nguyễn Hữu Thắng</t>
  </si>
  <si>
    <t>Nguyễn Ngọc Thanh Thủy</t>
  </si>
  <si>
    <t>Nguyễn Thị Ngọc Tiên</t>
  </si>
  <si>
    <t>Huỳnh Anh Trí</t>
  </si>
  <si>
    <t>Phạm Tuấn Tú</t>
  </si>
  <si>
    <t>Hồ Phạm Quang Vinh</t>
  </si>
  <si>
    <t>Thcs Linh Đông</t>
  </si>
  <si>
    <t>Nguyễn Nhật Khánh Chi</t>
  </si>
  <si>
    <t>Thcs Linh Trung</t>
  </si>
  <si>
    <t>Tạ Quốc Cường</t>
  </si>
  <si>
    <t>Bùi Thị Thu Hiền</t>
  </si>
  <si>
    <t>Lê Trung Hiếu</t>
  </si>
  <si>
    <t>Phạm Huy Hoàng</t>
  </si>
  <si>
    <t>Trịnh Cao Minh Hoàng</t>
  </si>
  <si>
    <t>Nguyễn Nhật Huy</t>
  </si>
  <si>
    <t>Hồ Thị Ngọc Kiểm</t>
  </si>
  <si>
    <t>Lê Trần Xuân Kiên</t>
  </si>
  <si>
    <t>Huỳnh Anh Kiệt</t>
  </si>
  <si>
    <t>Châu Hoàng Long</t>
  </si>
  <si>
    <t>Nguyễn Trí Mẫn</t>
  </si>
  <si>
    <t>Ngô Thành Nghị</t>
  </si>
  <si>
    <t>Đoàn Lê Uyên Nhi</t>
  </si>
  <si>
    <t>Trần Hoàng Phúc</t>
  </si>
  <si>
    <t>Nhan Minh Quân</t>
  </si>
  <si>
    <t>Nguyễn Phước Sang</t>
  </si>
  <si>
    <t>Phan Toàn Thắng</t>
  </si>
  <si>
    <t>Tô Phú Thịnh</t>
  </si>
  <si>
    <t>Nguyễn Thành Anh Thư</t>
  </si>
  <si>
    <t>Đỗ Thị Ngọc Thúy</t>
  </si>
  <si>
    <t>Hắc Quỳnh Cẩm Tiên</t>
  </si>
  <si>
    <t>Phan Hoàng Tín</t>
  </si>
  <si>
    <t>Võ Đặng Hồng Trang</t>
  </si>
  <si>
    <t>Hoàng Bảo Quốc Trung</t>
  </si>
  <si>
    <t>Huỳnh Mai Anh Tú</t>
  </si>
  <si>
    <t>Trần Sơn Tùng</t>
  </si>
  <si>
    <t>Phan Thanh Vũ</t>
  </si>
  <si>
    <t>Thcs Thái Văn Lung</t>
  </si>
  <si>
    <t>Ngô Thiên Bảo</t>
  </si>
  <si>
    <t>Lê Công Chuẩn</t>
  </si>
  <si>
    <t>Nguyễn Thành Đạt</t>
  </si>
  <si>
    <t>Thcs Hiệp Bình</t>
  </si>
  <si>
    <t>Hồ Tấn Đức</t>
  </si>
  <si>
    <t>Nguyễn Bích Hằng</t>
  </si>
  <si>
    <t>Nguyễn Minh Hương</t>
  </si>
  <si>
    <t>Phan Văn Khải</t>
  </si>
  <si>
    <t>Nguyễn Anh Kiệt</t>
  </si>
  <si>
    <t>Trương Qúy Lâm</t>
  </si>
  <si>
    <t>Dương Hồng Loan</t>
  </si>
  <si>
    <t>Đỗ Thị Tuyết Mai</t>
  </si>
  <si>
    <t>Trần Thảo Nhi</t>
  </si>
  <si>
    <t>Võ Phạm Quỳnh Nhi</t>
  </si>
  <si>
    <t>Đặng Hoàng Phi</t>
  </si>
  <si>
    <t>Đào Minh Tấn</t>
  </si>
  <si>
    <t>Phạm Trần Phương Thảo</t>
  </si>
  <si>
    <t>Nguyễn Ngọc Minh Thư</t>
  </si>
  <si>
    <t>Nguyễn Thị Thúy</t>
  </si>
  <si>
    <t>Trần Anh Tuấn</t>
  </si>
  <si>
    <t>Phạm Trần Hy Yên</t>
  </si>
  <si>
    <t>Thcs Lê Văn Việt</t>
  </si>
  <si>
    <t>Đinh  Thị Ngọc Anh</t>
  </si>
  <si>
    <t>Phạm Khải Đình</t>
  </si>
  <si>
    <t>Thcs Trường Thọ</t>
  </si>
  <si>
    <t>Trần Trọng Hiếu</t>
  </si>
  <si>
    <t>Bành Quốc Hoàng</t>
  </si>
  <si>
    <t>Vũ Minh Hùng</t>
  </si>
  <si>
    <t>Võ Tấn Khanh</t>
  </si>
  <si>
    <t>Nguyễn Trần Đăng Khoa</t>
  </si>
  <si>
    <t>Trần Thị Tuyết Ngân</t>
  </si>
  <si>
    <t>Lê Hữu Nhựt</t>
  </si>
  <si>
    <t>Lê Việt Thành</t>
  </si>
  <si>
    <t>Nguyễn Văn Thuận</t>
  </si>
  <si>
    <t>Nguyễn Ngọc Thanh Tuyền</t>
  </si>
  <si>
    <t>Huỳnh Hữu Long Vũ</t>
  </si>
  <si>
    <t>Thcs Võ Thành Trang</t>
  </si>
  <si>
    <t>Nguyễn Nhật Hào</t>
  </si>
  <si>
    <t>Thcs Thoại Ngọc Hầu</t>
  </si>
  <si>
    <t>Võ Bảo Nghi</t>
  </si>
  <si>
    <t>Nguyễn Như Ý</t>
  </si>
  <si>
    <t>Trương Thị Thu Thảo</t>
  </si>
  <si>
    <t>Thẩm Anh Tiến</t>
  </si>
  <si>
    <t>Phạm Ngô Minh Trung</t>
  </si>
  <si>
    <t>Phan Minh Khải</t>
  </si>
  <si>
    <t>Nguyễn Tiến Sang</t>
  </si>
  <si>
    <t>Nguyễn Lê Minh Sang</t>
  </si>
  <si>
    <t>&gt;=22</t>
  </si>
  <si>
    <t>LỚP: 10A1</t>
  </si>
  <si>
    <t>LỚP: 10A2</t>
  </si>
  <si>
    <t>LỚP: 10A3</t>
  </si>
  <si>
    <t>LỚP: 10A4</t>
  </si>
  <si>
    <t>LỚP: 10A5</t>
  </si>
  <si>
    <t>LỚP: 10A6</t>
  </si>
  <si>
    <t>LỚP: 10A7</t>
  </si>
  <si>
    <t>LỚP: 10A8</t>
  </si>
  <si>
    <t>LỚP: 10A9</t>
  </si>
  <si>
    <t>LỚP: 10A10</t>
  </si>
  <si>
    <t>LỚP: 10A11</t>
  </si>
  <si>
    <t>DANH SÁCH LỚP 10 - NĂM HỌC 2018-2019</t>
  </si>
  <si>
    <t>NV1</t>
  </si>
  <si>
    <t>NV2</t>
  </si>
  <si>
    <t>NV3</t>
  </si>
  <si>
    <t>10A12</t>
  </si>
  <si>
    <t>LỚP: 10A12</t>
  </si>
  <si>
    <t/>
  </si>
  <si>
    <t>GVCN: Nguyễn Thế Lợi</t>
  </si>
  <si>
    <t>GVCN: Nguyễn Thị Thanh Dung</t>
  </si>
  <si>
    <t>GVCN: Lê Nguyễn Ngọc Trai</t>
  </si>
  <si>
    <t>GVCN: Nguyễn Thái Trung</t>
  </si>
  <si>
    <t>GVCN: Trần Thị Thùy Trang</t>
  </si>
  <si>
    <t>GVCN: Quan Thị Nguyệt</t>
  </si>
  <si>
    <t>GVCN: Lê Thị Minh Hiếu</t>
  </si>
  <si>
    <t>GVCN: Cao Thùy Linh</t>
  </si>
  <si>
    <t>GVCN: Lý Ngọc Kim Trang</t>
  </si>
  <si>
    <t>GVCN: Lê Thị Hoa Mai</t>
  </si>
  <si>
    <t>GVCN: Nguyễn Thế Hải</t>
  </si>
  <si>
    <t>GVCN: Trần Thị Hoài Thanh</t>
  </si>
  <si>
    <t>Ngày 08 tháng 08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</si>
</sst>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4" x14ac:knownFonts="1"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Calibri"/>
      <family val="2"/>
    </font>
    <font>
      <sz val="13"/>
      <color indexed="8"/>
      <name val="Times New Roman"/>
      <family val="2"/>
    </font>
    <font>
      <sz val="13"/>
      <color indexed="9"/>
      <name val="Times New Roman"/>
      <family val="2"/>
    </font>
    <font>
      <sz val="13"/>
      <color indexed="20"/>
      <name val="Times New Roman"/>
      <family val="2"/>
    </font>
    <font>
      <b/>
      <sz val="13"/>
      <color indexed="52"/>
      <name val="Times New Roman"/>
      <family val="2"/>
    </font>
    <font>
      <b/>
      <sz val="13"/>
      <color indexed="9"/>
      <name val="Times New Roman"/>
      <family val="2"/>
    </font>
    <font>
      <i/>
      <sz val="13"/>
      <color indexed="23"/>
      <name val="Times New Roman"/>
      <family val="2"/>
    </font>
    <font>
      <sz val="13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3"/>
      <color indexed="62"/>
      <name val="Times New Roman"/>
      <family val="2"/>
    </font>
    <font>
      <sz val="13"/>
      <color indexed="52"/>
      <name val="Times New Roman"/>
      <family val="2"/>
    </font>
    <font>
      <sz val="13"/>
      <color indexed="60"/>
      <name val="Times New Roman"/>
      <family val="2"/>
    </font>
    <font>
      <b/>
      <sz val="13"/>
      <color indexed="63"/>
      <name val="Times New Roman"/>
      <family val="2"/>
    </font>
    <font>
      <b/>
      <sz val="18"/>
      <color indexed="56"/>
      <name val="Cambria"/>
      <family val="2"/>
    </font>
    <font>
      <b/>
      <sz val="13"/>
      <color indexed="8"/>
      <name val="Times New Roman"/>
      <family val="2"/>
    </font>
    <font>
      <sz val="13"/>
      <color indexed="10"/>
      <name val="Times New Roman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1"/>
      <name val="Calibri"/>
      <family val="2"/>
    </font>
    <font>
      <b/>
      <sz val="9"/>
      <name val="Times New Roman"/>
      <family val="1"/>
    </font>
    <font>
      <b/>
      <sz val="11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indexed="8"/>
      <name val="Times New Roman"/>
      <family val="1"/>
    </font>
    <font>
      <sz val="10"/>
      <color theme="1"/>
      <name val="Times New Roman"/>
      <family val="2"/>
    </font>
    <font>
      <sz val="10"/>
      <name val="VNI-Times"/>
    </font>
    <font>
      <sz val="10.5"/>
      <color theme="1"/>
      <name val="Times New Roman"/>
      <family val="1"/>
    </font>
    <font>
      <b/>
      <sz val="8"/>
      <name val="Times New Roman"/>
      <family val="1"/>
    </font>
    <font>
      <sz val="9"/>
      <color theme="1"/>
      <name val="Times New Roman"/>
      <family val="2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</font>
    <font>
      <b/>
      <sz val="8"/>
      <color theme="1"/>
      <name val="Times New Roman"/>
      <family val="1"/>
    </font>
    <font>
      <sz val="10"/>
      <color theme="0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9">
    <xf numFmtId="0" fontId="0" fillId="0" borderId="0"/>
    <xf numFmtId="0" fontId="4" fillId="2" borderId="0" applyFont="0" applyFill="0"/>
    <xf numFmtId="0" fontId="4" fillId="3" borderId="0" applyFont="0" applyFill="0"/>
    <xf numFmtId="0" fontId="4" fillId="4" borderId="0" applyFont="0" applyFill="0"/>
    <xf numFmtId="0" fontId="4" fillId="6" borderId="0" applyFont="0" applyFill="0"/>
    <xf numFmtId="0" fontId="4" fillId="7" borderId="0" applyFont="0" applyFill="0"/>
    <xf numFmtId="0" fontId="4" fillId="9" borderId="0" applyFont="0" applyFill="0"/>
    <xf numFmtId="0" fontId="4" fillId="10" borderId="0" applyFont="0" applyFill="0"/>
    <xf numFmtId="0" fontId="4" fillId="5" borderId="0" applyFont="0" applyFill="0"/>
    <xf numFmtId="0" fontId="4" fillId="8" borderId="0" applyFont="0" applyFill="0"/>
    <xf numFmtId="0" fontId="4" fillId="11" borderId="0" applyFont="0" applyFill="0"/>
    <xf numFmtId="0" fontId="5" fillId="12" borderId="0" applyFont="0" applyFill="0"/>
    <xf numFmtId="0" fontId="5" fillId="9" borderId="0" applyFont="0" applyFill="0"/>
    <xf numFmtId="0" fontId="5" fillId="10" borderId="0" applyFont="0" applyFill="0"/>
    <xf numFmtId="0" fontId="5" fillId="15" borderId="0" applyFont="0" applyFill="0"/>
    <xf numFmtId="0" fontId="5" fillId="16" borderId="0" applyFont="0" applyFill="0"/>
    <xf numFmtId="0" fontId="5" fillId="17" borderId="0" applyFont="0" applyFill="0"/>
    <xf numFmtId="0" fontId="5" fillId="18" borderId="0" applyFont="0" applyFill="0"/>
    <xf numFmtId="0" fontId="5" fillId="13" borderId="0" applyFont="0" applyFill="0"/>
    <xf numFmtId="0" fontId="5" fillId="14" borderId="0" applyFont="0" applyFill="0"/>
    <xf numFmtId="0" fontId="5" fillId="19" borderId="0" applyFont="0" applyFill="0"/>
    <xf numFmtId="0" fontId="6" fillId="3" borderId="0" applyFont="0" applyFill="0"/>
    <xf numFmtId="0" fontId="7" fillId="20" borderId="1" applyFont="0" applyFill="0" applyBorder="0"/>
    <xf numFmtId="0" fontId="8" fillId="21" borderId="2" applyFont="0" applyFill="0" applyBorder="0"/>
    <xf numFmtId="0" fontId="9" fillId="0" borderId="0" applyFont="0"/>
    <xf numFmtId="0" fontId="10" fillId="4" borderId="0" applyFont="0" applyFill="0"/>
    <xf numFmtId="0" fontId="11" fillId="0" borderId="3" applyFont="0" applyBorder="0"/>
    <xf numFmtId="0" fontId="12" fillId="0" borderId="4" applyFont="0" applyBorder="0"/>
    <xf numFmtId="0" fontId="13" fillId="0" borderId="5" applyFont="0" applyBorder="0"/>
    <xf numFmtId="0" fontId="13" fillId="0" borderId="0" applyFont="0"/>
    <xf numFmtId="0" fontId="14" fillId="7" borderId="1" applyFont="0" applyFill="0" applyBorder="0"/>
    <xf numFmtId="0" fontId="15" fillId="0" borderId="6" applyFont="0" applyBorder="0"/>
    <xf numFmtId="0" fontId="16" fillId="22" borderId="0" applyFont="0" applyFill="0"/>
    <xf numFmtId="0" fontId="3" fillId="23" borderId="7" applyFill="0" applyBorder="0"/>
    <xf numFmtId="0" fontId="17" fillId="20" borderId="8" applyFont="0" applyFill="0" applyBorder="0"/>
    <xf numFmtId="0" fontId="18" fillId="0" borderId="0" applyFont="0"/>
    <xf numFmtId="0" fontId="19" fillId="0" borderId="9" applyFont="0" applyBorder="0"/>
    <xf numFmtId="0" fontId="20" fillId="0" borderId="0" applyFont="0"/>
    <xf numFmtId="0" fontId="36" fillId="0" borderId="0"/>
  </cellStyleXfs>
  <cellXfs count="125">
    <xf numFmtId="0" fontId="0" fillId="0" borderId="0" xfId="0"/>
    <xf numFmtId="49" fontId="2" fillId="0" borderId="1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2" fillId="0" borderId="0" xfId="0" applyFont="1" applyFill="1" applyAlignment="1">
      <alignment vertical="center"/>
    </xf>
    <xf numFmtId="0" fontId="0" fillId="24" borderId="0" xfId="0" applyFill="1" applyBorder="1" applyAlignment="1">
      <alignment horizontal="center" vertical="center"/>
    </xf>
    <xf numFmtId="0" fontId="0" fillId="25" borderId="0" xfId="0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0" fillId="24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0" fontId="22" fillId="24" borderId="10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vertical="center"/>
    </xf>
    <xf numFmtId="0" fontId="21" fillId="26" borderId="1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right" vertical="center"/>
    </xf>
    <xf numFmtId="0" fontId="0" fillId="0" borderId="0" xfId="0" applyNumberFormat="1" applyFill="1" applyAlignment="1">
      <alignment vertical="center"/>
    </xf>
    <xf numFmtId="49" fontId="27" fillId="0" borderId="11" xfId="0" applyNumberFormat="1" applyFont="1" applyFill="1" applyBorder="1" applyAlignment="1">
      <alignment horizontal="center" vertical="center" wrapText="1"/>
    </xf>
    <xf numFmtId="49" fontId="27" fillId="0" borderId="11" xfId="0" applyNumberFormat="1" applyFont="1" applyFill="1" applyBorder="1" applyAlignment="1">
      <alignment horizontal="left" vertical="center" wrapText="1"/>
    </xf>
    <xf numFmtId="0" fontId="26" fillId="0" borderId="0" xfId="0" applyFont="1" applyFill="1" applyAlignment="1">
      <alignment vertical="center" wrapText="1"/>
    </xf>
    <xf numFmtId="49" fontId="23" fillId="0" borderId="11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29" fillId="0" borderId="0" xfId="0" applyFont="1" applyFill="1"/>
    <xf numFmtId="0" fontId="29" fillId="0" borderId="11" xfId="0" applyFont="1" applyFill="1" applyBorder="1" applyAlignment="1">
      <alignment horizontal="center"/>
    </xf>
    <xf numFmtId="0" fontId="32" fillId="0" borderId="11" xfId="0" applyFont="1" applyFill="1" applyBorder="1" applyAlignment="1">
      <alignment horizontal="center" vertical="center" wrapText="1"/>
    </xf>
    <xf numFmtId="49" fontId="33" fillId="0" borderId="11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right" vertical="center"/>
    </xf>
    <xf numFmtId="0" fontId="32" fillId="0" borderId="11" xfId="0" applyFont="1" applyFill="1" applyBorder="1" applyAlignment="1">
      <alignment horizontal="left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22" fillId="24" borderId="18" xfId="0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0" fillId="0" borderId="11" xfId="0" applyBorder="1"/>
    <xf numFmtId="0" fontId="33" fillId="0" borderId="11" xfId="0" applyFont="1" applyBorder="1" applyAlignment="1">
      <alignment horizontal="center" vertical="center" wrapText="1"/>
    </xf>
    <xf numFmtId="0" fontId="21" fillId="25" borderId="10" xfId="0" applyFont="1" applyFill="1" applyBorder="1" applyAlignment="1">
      <alignment horizontal="center" vertical="center"/>
    </xf>
    <xf numFmtId="49" fontId="33" fillId="0" borderId="0" xfId="0" applyNumberFormat="1" applyFont="1" applyFill="1" applyBorder="1" applyAlignment="1">
      <alignment horizontal="center" vertical="center" wrapText="1"/>
    </xf>
    <xf numFmtId="0" fontId="0" fillId="25" borderId="12" xfId="0" applyFill="1" applyBorder="1" applyAlignment="1">
      <alignment horizontal="center" vertical="center"/>
    </xf>
    <xf numFmtId="0" fontId="0" fillId="25" borderId="13" xfId="0" applyFill="1" applyBorder="1" applyAlignment="1">
      <alignment horizontal="center" vertical="center"/>
    </xf>
    <xf numFmtId="0" fontId="21" fillId="26" borderId="14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vertical="center" wrapText="1"/>
    </xf>
    <xf numFmtId="0" fontId="28" fillId="0" borderId="10" xfId="0" applyFont="1" applyFill="1" applyBorder="1" applyAlignment="1">
      <alignment vertical="center"/>
    </xf>
    <xf numFmtId="0" fontId="32" fillId="0" borderId="19" xfId="38" applyFont="1" applyBorder="1"/>
    <xf numFmtId="0" fontId="37" fillId="0" borderId="20" xfId="38" quotePrefix="1" applyFont="1" applyBorder="1"/>
    <xf numFmtId="0" fontId="0" fillId="0" borderId="11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22" fillId="24" borderId="13" xfId="0" applyFont="1" applyFill="1" applyBorder="1" applyAlignment="1">
      <alignment horizontal="center" vertical="center"/>
    </xf>
    <xf numFmtId="0" fontId="0" fillId="24" borderId="12" xfId="0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left" vertical="center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1" xfId="0" applyNumberFormat="1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1" fillId="25" borderId="13" xfId="0" applyFont="1" applyFill="1" applyBorder="1" applyAlignment="1">
      <alignment horizontal="center" vertical="center"/>
    </xf>
    <xf numFmtId="0" fontId="35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10" xfId="0" applyNumberFormat="1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64" fontId="0" fillId="25" borderId="18" xfId="0" applyNumberFormat="1" applyFill="1" applyBorder="1" applyAlignment="1">
      <alignment horizontal="center" vertical="center"/>
    </xf>
    <xf numFmtId="164" fontId="0" fillId="25" borderId="14" xfId="0" applyNumberFormat="1" applyFill="1" applyBorder="1" applyAlignment="1">
      <alignment horizontal="center" vertical="center"/>
    </xf>
    <xf numFmtId="0" fontId="0" fillId="26" borderId="18" xfId="0" applyFill="1" applyBorder="1" applyAlignment="1">
      <alignment horizontal="center" vertical="center"/>
    </xf>
    <xf numFmtId="0" fontId="0" fillId="26" borderId="14" xfId="0" applyFill="1" applyBorder="1" applyAlignment="1">
      <alignment horizontal="center" vertical="center"/>
    </xf>
    <xf numFmtId="0" fontId="21" fillId="25" borderId="14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39" fillId="0" borderId="11" xfId="0" applyFont="1" applyFill="1" applyBorder="1" applyAlignment="1">
      <alignment horizontal="left" vertical="center"/>
    </xf>
    <xf numFmtId="0" fontId="39" fillId="0" borderId="11" xfId="0" applyFont="1" applyFill="1" applyBorder="1" applyAlignment="1">
      <alignment horizontal="left" vertical="center" wrapText="1"/>
    </xf>
    <xf numFmtId="0" fontId="0" fillId="27" borderId="21" xfId="0" applyFill="1" applyBorder="1" applyAlignment="1">
      <alignment horizontal="center" vertical="center"/>
    </xf>
    <xf numFmtId="0" fontId="0" fillId="27" borderId="22" xfId="0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/>
    </xf>
    <xf numFmtId="0" fontId="40" fillId="0" borderId="11" xfId="0" applyFont="1" applyFill="1" applyBorder="1" applyAlignment="1">
      <alignment horizontal="center" vertical="center" wrapText="1"/>
    </xf>
    <xf numFmtId="0" fontId="32" fillId="0" borderId="0" xfId="38" applyFont="1" applyBorder="1"/>
    <xf numFmtId="0" fontId="37" fillId="0" borderId="0" xfId="38" quotePrefix="1" applyFont="1" applyBorder="1"/>
    <xf numFmtId="0" fontId="21" fillId="0" borderId="1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41" fillId="0" borderId="11" xfId="0" applyFont="1" applyFill="1" applyBorder="1" applyAlignment="1">
      <alignment horizontal="center" vertical="center" wrapText="1"/>
    </xf>
    <xf numFmtId="164" fontId="31" fillId="0" borderId="11" xfId="0" applyNumberFormat="1" applyFont="1" applyFill="1" applyBorder="1" applyAlignment="1">
      <alignment horizontal="center"/>
    </xf>
    <xf numFmtId="0" fontId="37" fillId="0" borderId="11" xfId="38" applyFont="1" applyFill="1" applyBorder="1" applyAlignment="1">
      <alignment horizontal="center" vertical="center"/>
    </xf>
    <xf numFmtId="49" fontId="38" fillId="0" borderId="11" xfId="0" applyNumberFormat="1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22" fillId="24" borderId="14" xfId="0" applyFont="1" applyFill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35" fillId="24" borderId="11" xfId="0" applyFont="1" applyFill="1" applyBorder="1" applyAlignment="1">
      <alignment horizontal="center" vertical="center"/>
    </xf>
    <xf numFmtId="0" fontId="43" fillId="0" borderId="11" xfId="0" applyFont="1" applyFill="1" applyBorder="1" applyAlignment="1">
      <alignment horizontal="center" vertical="center" wrapText="1"/>
    </xf>
    <xf numFmtId="0" fontId="21" fillId="27" borderId="23" xfId="0" applyFont="1" applyFill="1" applyBorder="1" applyAlignment="1">
      <alignment horizontal="center" vertical="center" wrapText="1"/>
    </xf>
    <xf numFmtId="0" fontId="21" fillId="27" borderId="22" xfId="0" applyFont="1" applyFill="1" applyBorder="1" applyAlignment="1">
      <alignment horizontal="center" vertical="center" wrapText="1"/>
    </xf>
    <xf numFmtId="49" fontId="34" fillId="0" borderId="0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2" fillId="24" borderId="17" xfId="0" applyFont="1" applyFill="1" applyBorder="1" applyAlignment="1">
      <alignment horizontal="center" vertical="center"/>
    </xf>
    <xf numFmtId="0" fontId="22" fillId="24" borderId="14" xfId="0" applyFont="1" applyFill="1" applyBorder="1" applyAlignment="1">
      <alignment horizontal="center" vertical="center"/>
    </xf>
    <xf numFmtId="0" fontId="22" fillId="24" borderId="15" xfId="0" applyFont="1" applyFill="1" applyBorder="1" applyAlignment="1">
      <alignment horizontal="center" vertical="center"/>
    </xf>
    <xf numFmtId="0" fontId="21" fillId="25" borderId="15" xfId="0" applyFont="1" applyFill="1" applyBorder="1" applyAlignment="1">
      <alignment horizontal="center" vertical="center"/>
    </xf>
    <xf numFmtId="0" fontId="21" fillId="25" borderId="16" xfId="0" applyFont="1" applyFill="1" applyBorder="1" applyAlignment="1">
      <alignment horizontal="center" vertical="center"/>
    </xf>
    <xf numFmtId="0" fontId="21" fillId="25" borderId="17" xfId="0" applyFont="1" applyFill="1" applyBorder="1" applyAlignment="1">
      <alignment horizontal="center" vertical="center"/>
    </xf>
    <xf numFmtId="0" fontId="21" fillId="26" borderId="16" xfId="0" applyFont="1" applyFill="1" applyBorder="1" applyAlignment="1">
      <alignment horizontal="center" vertical="center"/>
    </xf>
    <xf numFmtId="0" fontId="22" fillId="26" borderId="16" xfId="0" applyFont="1" applyFill="1" applyBorder="1" applyAlignment="1">
      <alignment horizontal="center" vertical="center"/>
    </xf>
    <xf numFmtId="0" fontId="22" fillId="26" borderId="17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8" builtinId="42" customBuiltin="1"/>
    <cellStyle name="20% - Accent5" xfId="4" builtinId="46" customBuiltin="1"/>
    <cellStyle name="20% - Accent6" xfId="5" builtinId="50" customBuiltin="1"/>
    <cellStyle name="40% - Accent1" xfId="9" builtinId="31" customBuiltin="1"/>
    <cellStyle name="40% - Accent2" xfId="6" builtinId="35" customBuiltin="1"/>
    <cellStyle name="40% - Accent3" xfId="7" builtinId="39" customBuiltin="1"/>
    <cellStyle name="40% - Accent4" xfId="8" builtinId="43" customBuiltin="1"/>
    <cellStyle name="40% - Accent5" xfId="9" builtinId="47" customBuiltin="1"/>
    <cellStyle name="40% - Accent6" xfId="10" builtinId="51" customBuiltin="1"/>
    <cellStyle name="60% - Accent1" xfId="11" builtinId="32" customBuiltin="1"/>
    <cellStyle name="60% - Accent2" xfId="12" builtinId="36" customBuiltin="1"/>
    <cellStyle name="60% - Accent3" xfId="13" builtinId="40" customBuiltin="1"/>
    <cellStyle name="60% - Accent4" xfId="18" builtinId="44" customBuiltin="1"/>
    <cellStyle name="60% - Accent5" xfId="19" builtinId="48" customBuiltin="1"/>
    <cellStyle name="60% - Accent6" xfId="14" builtinId="52" customBuiltin="1"/>
    <cellStyle name="Accent1" xfId="15" builtinId="29" customBuiltin="1"/>
    <cellStyle name="Accent2" xfId="16" builtinId="33" customBuiltin="1"/>
    <cellStyle name="Accent3" xfId="17" builtinId="37" customBuiltin="1"/>
    <cellStyle name="Accent4" xfId="18" builtinId="41" customBuiltin="1"/>
    <cellStyle name="Accent5" xfId="19" builtinId="45" customBuiltin="1"/>
    <cellStyle name="Accent6" xfId="20" builtinId="49" customBuiltin="1"/>
    <cellStyle name="Bad" xfId="21" builtinId="27" customBuiltin="1"/>
    <cellStyle name="Calculation" xfId="22" builtinId="22" customBuiltin="1"/>
    <cellStyle name="Check Cell" xfId="23" builtinId="23" customBuiltin="1"/>
    <cellStyle name="Explanatory Text" xfId="24" builtinId="53" customBuiltin="1"/>
    <cellStyle name="Good" xfId="25" builtinId="26" customBuiltin="1"/>
    <cellStyle name="Heading 1" xfId="26" builtinId="16" customBuiltin="1"/>
    <cellStyle name="Heading 2" xfId="27" builtinId="17" customBuiltin="1"/>
    <cellStyle name="Heading 3" xfId="28" builtinId="18" customBuiltin="1"/>
    <cellStyle name="Heading 4" xfId="29" builtinId="19" customBuiltin="1"/>
    <cellStyle name="Input" xfId="30" builtinId="20" customBuiltin="1"/>
    <cellStyle name="Linked Cell" xfId="31" builtinId="24" customBuiltin="1"/>
    <cellStyle name="Neutral" xfId="32" builtinId="28" customBuiltin="1"/>
    <cellStyle name="Normal" xfId="0" builtinId="0"/>
    <cellStyle name="Normal_ChiTietNM0304" xfId="38"/>
    <cellStyle name="Note" xfId="33" builtinId="10" customBuiltin="1"/>
    <cellStyle name="Output" xfId="34" builtinId="21" customBuiltin="1"/>
    <cellStyle name="Title" xfId="35" builtinId="15" customBuiltin="1"/>
    <cellStyle name="Total" xfId="36" builtinId="25" customBuiltin="1"/>
    <cellStyle name="Warning Text" xfId="37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UONG%20THPT%20NGUYEN%20VAN%20TANG/NAM%20HOC%202017-2018/Thi%20lai/KQ%20THI%20L&#7840;I%20X&#201;T%20NG&#192;Y%2018_6_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ối 10 (khổ giấy A3)"/>
      <sheetName val="Khối 11 (khổ giấy A3)"/>
      <sheetName val="Diem thi"/>
      <sheetName val="In lớp K10 (khổ A4)"/>
      <sheetName val="In lớp K11 (khổ A4)"/>
      <sheetName val="Ds Lên lớp sau thi lai va RLH"/>
      <sheetName val="DS ở lại"/>
      <sheetName val="Thông tin chung"/>
    </sheetNames>
    <sheetDataSet>
      <sheetData sheetId="0">
        <row r="10">
          <cell r="C10" t="str">
            <v>10A2</v>
          </cell>
        </row>
        <row r="11">
          <cell r="C11" t="str">
            <v>10A2</v>
          </cell>
        </row>
        <row r="12">
          <cell r="C12" t="str">
            <v>10A4</v>
          </cell>
        </row>
        <row r="13">
          <cell r="C13" t="str">
            <v>10A4</v>
          </cell>
        </row>
        <row r="14">
          <cell r="C14" t="str">
            <v>10A4</v>
          </cell>
        </row>
        <row r="15">
          <cell r="C15" t="str">
            <v>10A4</v>
          </cell>
        </row>
        <row r="16">
          <cell r="C16" t="str">
            <v>10A5</v>
          </cell>
        </row>
        <row r="17">
          <cell r="C17" t="str">
            <v>10A5</v>
          </cell>
        </row>
        <row r="18">
          <cell r="C18" t="str">
            <v>10A5</v>
          </cell>
        </row>
        <row r="19">
          <cell r="C19" t="str">
            <v>10A6</v>
          </cell>
        </row>
        <row r="20">
          <cell r="C20" t="str">
            <v>10A6</v>
          </cell>
        </row>
        <row r="21">
          <cell r="C21" t="str">
            <v>10A6</v>
          </cell>
        </row>
        <row r="22">
          <cell r="C22" t="str">
            <v>10A6</v>
          </cell>
        </row>
        <row r="23">
          <cell r="C23" t="str">
            <v>10A7</v>
          </cell>
        </row>
        <row r="24">
          <cell r="C24" t="str">
            <v>10A7</v>
          </cell>
        </row>
        <row r="25">
          <cell r="C25" t="str">
            <v>10A7</v>
          </cell>
        </row>
        <row r="26">
          <cell r="C26" t="str">
            <v>10A8</v>
          </cell>
        </row>
        <row r="27">
          <cell r="C27" t="str">
            <v>10A8</v>
          </cell>
        </row>
        <row r="28">
          <cell r="C28" t="str">
            <v>10A9</v>
          </cell>
        </row>
        <row r="29">
          <cell r="C29" t="str">
            <v>10A9</v>
          </cell>
        </row>
        <row r="30">
          <cell r="C30" t="str">
            <v>10A9</v>
          </cell>
        </row>
        <row r="31">
          <cell r="C31" t="str">
            <v>10A9</v>
          </cell>
        </row>
        <row r="32">
          <cell r="C32" t="str">
            <v>10A9</v>
          </cell>
        </row>
        <row r="33">
          <cell r="C33" t="str">
            <v>10A9</v>
          </cell>
        </row>
        <row r="34">
          <cell r="C34" t="str">
            <v>10A9</v>
          </cell>
        </row>
        <row r="35">
          <cell r="C35" t="str">
            <v>10A10</v>
          </cell>
        </row>
        <row r="36">
          <cell r="C36" t="str">
            <v>10A10</v>
          </cell>
        </row>
        <row r="37">
          <cell r="C37" t="str">
            <v>10A10</v>
          </cell>
        </row>
        <row r="38">
          <cell r="C38" t="str">
            <v>10A10</v>
          </cell>
        </row>
        <row r="39">
          <cell r="C39" t="str">
            <v>10A10</v>
          </cell>
        </row>
        <row r="40">
          <cell r="C40" t="str">
            <v>10A10</v>
          </cell>
        </row>
        <row r="41">
          <cell r="C41" t="str">
            <v>10A11</v>
          </cell>
        </row>
        <row r="42">
          <cell r="C42" t="str">
            <v>10A11</v>
          </cell>
        </row>
        <row r="43">
          <cell r="C43" t="str">
            <v>10A11</v>
          </cell>
        </row>
        <row r="44">
          <cell r="C44" t="str">
            <v>10A11</v>
          </cell>
        </row>
        <row r="45">
          <cell r="C45" t="str">
            <v>10A11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567"/>
  <sheetViews>
    <sheetView zoomScale="70" zoomScaleNormal="70" workbookViewId="0">
      <pane ySplit="4" topLeftCell="A541" activePane="bottomLeft" state="frozenSplit"/>
      <selection activeCell="M12" sqref="M12"/>
      <selection pane="bottomLeft" sqref="A1:XFD1048576"/>
    </sheetView>
  </sheetViews>
  <sheetFormatPr defaultRowHeight="21" customHeight="1" x14ac:dyDescent="0.25"/>
  <cols>
    <col min="1" max="1" width="4.5703125" style="2" customWidth="1"/>
    <col min="2" max="2" width="16.28515625" style="77" customWidth="1"/>
    <col min="3" max="3" width="24.140625" style="2" customWidth="1"/>
    <col min="4" max="4" width="12.28515625" style="3" customWidth="1"/>
    <col min="5" max="5" width="10.42578125" style="3" customWidth="1"/>
    <col min="6" max="9" width="8.28515625" style="2" customWidth="1"/>
    <col min="10" max="10" width="12.140625" style="2" customWidth="1"/>
    <col min="11" max="13" width="8.28515625" style="2" customWidth="1"/>
    <col min="14" max="14" width="7.85546875" style="6" customWidth="1"/>
    <col min="15" max="16" width="7.85546875" style="2" customWidth="1"/>
    <col min="17" max="16384" width="9.140625" style="2"/>
  </cols>
  <sheetData>
    <row r="1" spans="1:16" s="4" customFormat="1" ht="21" customHeight="1" x14ac:dyDescent="0.25">
      <c r="A1" s="4" t="s">
        <v>18</v>
      </c>
      <c r="B1" s="71"/>
      <c r="D1" s="5"/>
      <c r="E1" s="5"/>
      <c r="J1" s="20" t="s">
        <v>27</v>
      </c>
      <c r="K1" s="20"/>
      <c r="L1" s="20"/>
      <c r="M1" s="20"/>
      <c r="N1" s="20"/>
    </row>
    <row r="2" spans="1:16" ht="21" customHeight="1" x14ac:dyDescent="0.25">
      <c r="A2" s="111" t="s">
        <v>84</v>
      </c>
      <c r="B2" s="111"/>
      <c r="C2" s="111"/>
      <c r="D2" s="111"/>
      <c r="E2" s="111"/>
      <c r="F2" s="111"/>
      <c r="G2" s="111"/>
      <c r="H2" s="111"/>
      <c r="I2" s="111"/>
      <c r="J2" s="111"/>
      <c r="K2" s="104"/>
      <c r="L2" s="104"/>
      <c r="M2" s="104"/>
      <c r="N2" s="104"/>
    </row>
    <row r="3" spans="1:16" ht="21" customHeight="1" x14ac:dyDescent="0.25">
      <c r="A3" s="1"/>
      <c r="B3" s="72"/>
      <c r="C3" s="1"/>
      <c r="F3" s="1"/>
      <c r="G3" s="1"/>
      <c r="H3" s="1"/>
      <c r="I3" s="1"/>
      <c r="J3" s="1"/>
      <c r="K3" s="70"/>
      <c r="L3" s="70"/>
      <c r="M3" s="70"/>
      <c r="N3" s="53"/>
    </row>
    <row r="4" spans="1:16" ht="29.25" customHeight="1" x14ac:dyDescent="0.25">
      <c r="A4" s="30" t="s">
        <v>0</v>
      </c>
      <c r="B4" s="30" t="s">
        <v>85</v>
      </c>
      <c r="C4" s="30" t="s">
        <v>26</v>
      </c>
      <c r="D4" s="30" t="s">
        <v>1</v>
      </c>
      <c r="E4" s="30" t="s">
        <v>2</v>
      </c>
      <c r="F4" s="30" t="s">
        <v>462</v>
      </c>
      <c r="G4" s="41" t="s">
        <v>463</v>
      </c>
      <c r="H4" s="41" t="s">
        <v>87</v>
      </c>
      <c r="I4" s="41" t="s">
        <v>24</v>
      </c>
      <c r="J4" s="30" t="s">
        <v>86</v>
      </c>
      <c r="K4" s="43"/>
      <c r="L4" s="43"/>
      <c r="N4" s="2"/>
    </row>
    <row r="5" spans="1:16" ht="21" customHeight="1" x14ac:dyDescent="0.2">
      <c r="A5" s="36">
        <v>24</v>
      </c>
      <c r="B5" s="84" t="s">
        <v>501</v>
      </c>
      <c r="C5" s="61" t="s">
        <v>641</v>
      </c>
      <c r="D5" s="62" t="s">
        <v>193</v>
      </c>
      <c r="E5" s="60" t="s">
        <v>10</v>
      </c>
      <c r="F5" s="60" t="s">
        <v>42</v>
      </c>
      <c r="G5" s="64">
        <v>30.25</v>
      </c>
      <c r="H5" s="63">
        <v>1</v>
      </c>
      <c r="I5" s="63"/>
      <c r="J5" s="60" t="s">
        <v>249</v>
      </c>
      <c r="L5" s="66"/>
      <c r="M5" s="83"/>
      <c r="N5" s="83"/>
    </row>
    <row r="6" spans="1:16" ht="21" customHeight="1" x14ac:dyDescent="0.2">
      <c r="A6" s="36">
        <v>178</v>
      </c>
      <c r="B6" s="84" t="s">
        <v>501</v>
      </c>
      <c r="C6" s="61" t="s">
        <v>640</v>
      </c>
      <c r="D6" s="62" t="s">
        <v>237</v>
      </c>
      <c r="E6" s="60" t="s">
        <v>10</v>
      </c>
      <c r="F6" s="60" t="s">
        <v>64</v>
      </c>
      <c r="G6" s="64">
        <v>27.75</v>
      </c>
      <c r="H6" s="63">
        <v>1</v>
      </c>
      <c r="I6" s="63"/>
      <c r="J6" s="60" t="s">
        <v>175</v>
      </c>
      <c r="L6" s="66"/>
      <c r="M6" s="83"/>
      <c r="N6" s="83"/>
    </row>
    <row r="7" spans="1:16" ht="21" customHeight="1" x14ac:dyDescent="0.2">
      <c r="A7" s="36">
        <v>213</v>
      </c>
      <c r="B7" s="84" t="s">
        <v>501</v>
      </c>
      <c r="C7" s="61" t="s">
        <v>572</v>
      </c>
      <c r="D7" s="62" t="s">
        <v>193</v>
      </c>
      <c r="E7" s="60" t="s">
        <v>10</v>
      </c>
      <c r="F7" s="60" t="s">
        <v>67</v>
      </c>
      <c r="G7" s="64">
        <v>27.5</v>
      </c>
      <c r="H7" s="63">
        <v>1</v>
      </c>
      <c r="I7" s="63"/>
      <c r="J7" s="60" t="s">
        <v>116</v>
      </c>
      <c r="M7" s="83"/>
      <c r="N7" s="83"/>
    </row>
    <row r="8" spans="1:16" ht="21" customHeight="1" x14ac:dyDescent="0.2">
      <c r="A8" s="36">
        <v>257</v>
      </c>
      <c r="B8" s="84" t="s">
        <v>504</v>
      </c>
      <c r="C8" s="61" t="s">
        <v>527</v>
      </c>
      <c r="D8" s="62" t="s">
        <v>149</v>
      </c>
      <c r="E8" s="60" t="s">
        <v>10</v>
      </c>
      <c r="F8" s="60" t="s">
        <v>11</v>
      </c>
      <c r="G8" s="64">
        <v>27.25</v>
      </c>
      <c r="H8" s="63">
        <v>1</v>
      </c>
      <c r="I8" s="63"/>
      <c r="J8" s="60" t="s">
        <v>123</v>
      </c>
      <c r="M8" s="83"/>
      <c r="N8" s="83"/>
    </row>
    <row r="9" spans="1:16" ht="21" customHeight="1" x14ac:dyDescent="0.2">
      <c r="A9" s="36">
        <v>331</v>
      </c>
      <c r="B9" s="84" t="s">
        <v>501</v>
      </c>
      <c r="C9" s="61" t="s">
        <v>680</v>
      </c>
      <c r="D9" s="62" t="s">
        <v>272</v>
      </c>
      <c r="E9" s="60" t="s">
        <v>10</v>
      </c>
      <c r="F9" s="60" t="s">
        <v>12</v>
      </c>
      <c r="G9" s="64">
        <v>27</v>
      </c>
      <c r="H9" s="63">
        <v>1</v>
      </c>
      <c r="I9" s="63"/>
      <c r="J9" s="60" t="s">
        <v>175</v>
      </c>
      <c r="M9" s="83"/>
      <c r="N9" s="83"/>
    </row>
    <row r="10" spans="1:16" ht="21" customHeight="1" x14ac:dyDescent="0.2">
      <c r="A10" s="36">
        <v>380</v>
      </c>
      <c r="B10" s="84" t="s">
        <v>504</v>
      </c>
      <c r="C10" s="61" t="s">
        <v>669</v>
      </c>
      <c r="D10" s="62" t="s">
        <v>81</v>
      </c>
      <c r="E10" s="60" t="s">
        <v>10</v>
      </c>
      <c r="F10" s="60" t="s">
        <v>13</v>
      </c>
      <c r="G10" s="64">
        <v>26</v>
      </c>
      <c r="H10" s="63">
        <v>1</v>
      </c>
      <c r="I10" s="63"/>
      <c r="J10" s="60" t="s">
        <v>163</v>
      </c>
      <c r="M10" s="83"/>
      <c r="N10" s="83"/>
    </row>
    <row r="11" spans="1:16" ht="21" customHeight="1" x14ac:dyDescent="0.2">
      <c r="A11" s="36">
        <v>416</v>
      </c>
      <c r="B11" s="84" t="s">
        <v>498</v>
      </c>
      <c r="C11" s="61" t="s">
        <v>590</v>
      </c>
      <c r="D11" s="62" t="s">
        <v>209</v>
      </c>
      <c r="E11" s="60" t="s">
        <v>10</v>
      </c>
      <c r="F11" s="60" t="s">
        <v>14</v>
      </c>
      <c r="G11" s="64">
        <v>25.25</v>
      </c>
      <c r="H11" s="63">
        <v>1</v>
      </c>
      <c r="I11" s="63"/>
      <c r="J11" s="60" t="s">
        <v>210</v>
      </c>
      <c r="M11" s="83"/>
      <c r="N11" s="83"/>
    </row>
    <row r="12" spans="1:16" ht="21" customHeight="1" x14ac:dyDescent="0.2">
      <c r="A12" s="36">
        <v>482</v>
      </c>
      <c r="B12" s="84" t="s">
        <v>504</v>
      </c>
      <c r="C12" s="61" t="s">
        <v>672</v>
      </c>
      <c r="D12" s="62" t="s">
        <v>222</v>
      </c>
      <c r="E12" s="60" t="s">
        <v>10</v>
      </c>
      <c r="F12" s="60" t="s">
        <v>79</v>
      </c>
      <c r="G12" s="64">
        <v>25.25</v>
      </c>
      <c r="H12" s="63">
        <v>1</v>
      </c>
      <c r="I12" s="63"/>
      <c r="J12" s="60" t="s">
        <v>267</v>
      </c>
      <c r="M12" s="83"/>
      <c r="N12" s="83"/>
    </row>
    <row r="13" spans="1:16" ht="21" customHeight="1" x14ac:dyDescent="0.2">
      <c r="A13" s="36">
        <v>540</v>
      </c>
      <c r="B13" s="84" t="s">
        <v>501</v>
      </c>
      <c r="C13" s="61" t="s">
        <v>740</v>
      </c>
      <c r="D13" s="62" t="s">
        <v>311</v>
      </c>
      <c r="E13" s="60" t="s">
        <v>10</v>
      </c>
      <c r="F13" s="60" t="s">
        <v>15</v>
      </c>
      <c r="G13" s="64">
        <v>25.25</v>
      </c>
      <c r="H13" s="63">
        <v>1</v>
      </c>
      <c r="I13" s="63"/>
      <c r="J13" s="60" t="s">
        <v>116</v>
      </c>
      <c r="M13" s="83"/>
      <c r="N13" s="83"/>
      <c r="P13" s="15"/>
    </row>
    <row r="14" spans="1:16" ht="21" customHeight="1" x14ac:dyDescent="0.2">
      <c r="A14" s="36">
        <v>86</v>
      </c>
      <c r="B14" s="84" t="s">
        <v>501</v>
      </c>
      <c r="C14" s="61" t="s">
        <v>676</v>
      </c>
      <c r="D14" s="62" t="s">
        <v>269</v>
      </c>
      <c r="E14" s="60" t="s">
        <v>10</v>
      </c>
      <c r="F14" s="60" t="s">
        <v>16</v>
      </c>
      <c r="G14" s="64">
        <v>25</v>
      </c>
      <c r="H14" s="63">
        <v>1</v>
      </c>
      <c r="I14" s="63"/>
      <c r="J14" s="60" t="s">
        <v>175</v>
      </c>
      <c r="M14" s="83"/>
      <c r="N14" s="83"/>
      <c r="P14" s="15"/>
    </row>
    <row r="15" spans="1:16" ht="21" customHeight="1" x14ac:dyDescent="0.2">
      <c r="A15" s="36">
        <v>145</v>
      </c>
      <c r="B15" s="84" t="s">
        <v>504</v>
      </c>
      <c r="C15" s="61" t="s">
        <v>750</v>
      </c>
      <c r="D15" s="62" t="s">
        <v>315</v>
      </c>
      <c r="E15" s="60" t="s">
        <v>10</v>
      </c>
      <c r="F15" s="60" t="s">
        <v>61</v>
      </c>
      <c r="G15" s="64">
        <v>25</v>
      </c>
      <c r="H15" s="63">
        <v>1</v>
      </c>
      <c r="I15" s="63"/>
      <c r="J15" s="60" t="s">
        <v>123</v>
      </c>
      <c r="M15" s="83"/>
      <c r="N15" s="83"/>
      <c r="P15" s="15"/>
    </row>
    <row r="16" spans="1:16" ht="21" customHeight="1" x14ac:dyDescent="0.2">
      <c r="A16" s="36">
        <v>10</v>
      </c>
      <c r="B16" s="84" t="s">
        <v>827</v>
      </c>
      <c r="C16" s="61" t="s">
        <v>832</v>
      </c>
      <c r="D16" s="62" t="s">
        <v>327</v>
      </c>
      <c r="E16" s="60" t="s">
        <v>10</v>
      </c>
      <c r="F16" s="60" t="s">
        <v>1060</v>
      </c>
      <c r="G16" s="64">
        <v>25</v>
      </c>
      <c r="H16" s="63">
        <v>1</v>
      </c>
      <c r="I16" s="63"/>
      <c r="J16" s="60" t="s">
        <v>334</v>
      </c>
      <c r="M16" s="83"/>
      <c r="N16" s="83"/>
      <c r="P16" s="15"/>
    </row>
    <row r="17" spans="1:16" ht="21" customHeight="1" x14ac:dyDescent="0.2">
      <c r="A17" s="36">
        <v>70</v>
      </c>
      <c r="B17" s="84" t="s">
        <v>498</v>
      </c>
      <c r="C17" s="61" t="s">
        <v>574</v>
      </c>
      <c r="D17" s="62" t="s">
        <v>195</v>
      </c>
      <c r="E17" s="60" t="s">
        <v>10</v>
      </c>
      <c r="F17" s="60" t="s">
        <v>1060</v>
      </c>
      <c r="G17" s="64">
        <v>24.75</v>
      </c>
      <c r="H17" s="63">
        <v>1</v>
      </c>
      <c r="I17" s="63"/>
      <c r="J17" s="60" t="s">
        <v>116</v>
      </c>
      <c r="M17" s="83"/>
      <c r="N17" s="83"/>
      <c r="P17" s="15"/>
    </row>
    <row r="18" spans="1:16" ht="21" customHeight="1" x14ac:dyDescent="0.2">
      <c r="A18" s="36">
        <v>477</v>
      </c>
      <c r="B18" s="84" t="s">
        <v>501</v>
      </c>
      <c r="C18" s="61" t="s">
        <v>633</v>
      </c>
      <c r="D18" s="62" t="s">
        <v>244</v>
      </c>
      <c r="E18" s="60" t="s">
        <v>10</v>
      </c>
      <c r="F18" s="60" t="s">
        <v>61</v>
      </c>
      <c r="G18" s="64">
        <v>24.5</v>
      </c>
      <c r="H18" s="63">
        <v>1</v>
      </c>
      <c r="I18" s="63"/>
      <c r="J18" s="60" t="s">
        <v>245</v>
      </c>
      <c r="M18" s="83"/>
      <c r="N18" s="83"/>
      <c r="P18" s="15"/>
    </row>
    <row r="19" spans="1:16" ht="21" customHeight="1" x14ac:dyDescent="0.2">
      <c r="A19" s="36">
        <v>500</v>
      </c>
      <c r="B19" s="84" t="s">
        <v>501</v>
      </c>
      <c r="C19" s="61" t="s">
        <v>518</v>
      </c>
      <c r="D19" s="62" t="s">
        <v>139</v>
      </c>
      <c r="E19" s="60" t="s">
        <v>10</v>
      </c>
      <c r="F19" s="60" t="s">
        <v>16</v>
      </c>
      <c r="G19" s="64">
        <v>24.5</v>
      </c>
      <c r="H19" s="63">
        <v>1</v>
      </c>
      <c r="I19" s="63"/>
      <c r="J19" s="60" t="s">
        <v>116</v>
      </c>
      <c r="M19" s="83"/>
      <c r="N19" s="83"/>
      <c r="P19" s="15"/>
    </row>
    <row r="20" spans="1:16" ht="21" customHeight="1" x14ac:dyDescent="0.2">
      <c r="A20" s="36">
        <v>313</v>
      </c>
      <c r="B20" s="84" t="s">
        <v>777</v>
      </c>
      <c r="C20" s="61" t="s">
        <v>787</v>
      </c>
      <c r="D20" s="62" t="s">
        <v>173</v>
      </c>
      <c r="E20" s="60" t="s">
        <v>10</v>
      </c>
      <c r="F20" s="60" t="s">
        <v>15</v>
      </c>
      <c r="G20" s="64">
        <v>24</v>
      </c>
      <c r="H20" s="63">
        <v>1</v>
      </c>
      <c r="I20" s="63"/>
      <c r="J20" s="60" t="s">
        <v>342</v>
      </c>
      <c r="K20" s="5"/>
      <c r="M20" s="83"/>
      <c r="N20" s="83"/>
      <c r="P20" s="15"/>
    </row>
    <row r="21" spans="1:16" ht="21" customHeight="1" x14ac:dyDescent="0.2">
      <c r="A21" s="36">
        <v>362</v>
      </c>
      <c r="B21" s="84" t="s">
        <v>504</v>
      </c>
      <c r="C21" s="61" t="s">
        <v>587</v>
      </c>
      <c r="D21" s="62" t="s">
        <v>206</v>
      </c>
      <c r="E21" s="60" t="s">
        <v>10</v>
      </c>
      <c r="F21" s="107" t="s">
        <v>15</v>
      </c>
      <c r="G21" s="64">
        <v>24</v>
      </c>
      <c r="H21" s="63">
        <v>1</v>
      </c>
      <c r="I21" s="63"/>
      <c r="J21" s="60" t="s">
        <v>123</v>
      </c>
      <c r="M21" s="83"/>
      <c r="N21" s="83"/>
    </row>
    <row r="22" spans="1:16" ht="21" customHeight="1" x14ac:dyDescent="0.2">
      <c r="A22" s="36">
        <v>402</v>
      </c>
      <c r="B22" s="84" t="s">
        <v>501</v>
      </c>
      <c r="C22" s="61" t="s">
        <v>517</v>
      </c>
      <c r="D22" s="62" t="s">
        <v>138</v>
      </c>
      <c r="E22" s="60" t="s">
        <v>10</v>
      </c>
      <c r="F22" s="60" t="s">
        <v>14</v>
      </c>
      <c r="G22" s="64">
        <v>24</v>
      </c>
      <c r="H22" s="63">
        <v>1</v>
      </c>
      <c r="I22" s="63"/>
      <c r="J22" s="60" t="s">
        <v>130</v>
      </c>
      <c r="M22" s="83"/>
      <c r="N22" s="83"/>
      <c r="P22" s="15"/>
    </row>
    <row r="23" spans="1:16" ht="21" customHeight="1" x14ac:dyDescent="0.2">
      <c r="A23" s="36">
        <v>201</v>
      </c>
      <c r="B23" s="84" t="s">
        <v>498</v>
      </c>
      <c r="C23" s="61" t="s">
        <v>530</v>
      </c>
      <c r="D23" s="62" t="s">
        <v>154</v>
      </c>
      <c r="E23" s="60" t="s">
        <v>10</v>
      </c>
      <c r="F23" s="60" t="s">
        <v>13</v>
      </c>
      <c r="G23" s="64">
        <v>23.25</v>
      </c>
      <c r="H23" s="63">
        <v>1</v>
      </c>
      <c r="I23" s="63"/>
      <c r="J23" s="60" t="s">
        <v>116</v>
      </c>
      <c r="M23" s="83"/>
      <c r="N23" s="83"/>
      <c r="P23" s="15"/>
    </row>
    <row r="24" spans="1:16" ht="21" customHeight="1" x14ac:dyDescent="0.2">
      <c r="A24" s="36">
        <v>254</v>
      </c>
      <c r="B24" s="84" t="s">
        <v>498</v>
      </c>
      <c r="C24" s="61" t="s">
        <v>524</v>
      </c>
      <c r="D24" s="62" t="s">
        <v>146</v>
      </c>
      <c r="E24" s="60" t="s">
        <v>10</v>
      </c>
      <c r="F24" s="60" t="s">
        <v>12</v>
      </c>
      <c r="G24" s="64">
        <v>23.25</v>
      </c>
      <c r="H24" s="63">
        <v>1</v>
      </c>
      <c r="I24" s="63"/>
      <c r="J24" s="60" t="s">
        <v>116</v>
      </c>
      <c r="M24" s="83"/>
      <c r="N24" s="83"/>
      <c r="P24" s="15"/>
    </row>
    <row r="25" spans="1:16" ht="21" customHeight="1" x14ac:dyDescent="0.2">
      <c r="A25" s="36">
        <v>183</v>
      </c>
      <c r="B25" s="84" t="s">
        <v>501</v>
      </c>
      <c r="C25" s="61" t="s">
        <v>685</v>
      </c>
      <c r="D25" s="62" t="s">
        <v>276</v>
      </c>
      <c r="E25" s="60" t="s">
        <v>10</v>
      </c>
      <c r="F25" s="60" t="s">
        <v>11</v>
      </c>
      <c r="G25" s="64">
        <v>23</v>
      </c>
      <c r="H25" s="63">
        <v>1</v>
      </c>
      <c r="I25" s="63"/>
      <c r="J25" s="60" t="s">
        <v>112</v>
      </c>
      <c r="M25" s="83"/>
      <c r="N25" s="83"/>
      <c r="P25" s="15"/>
    </row>
    <row r="26" spans="1:16" ht="21" customHeight="1" x14ac:dyDescent="0.2">
      <c r="A26" s="36">
        <v>5</v>
      </c>
      <c r="B26" s="84" t="s">
        <v>777</v>
      </c>
      <c r="C26" s="61" t="s">
        <v>782</v>
      </c>
      <c r="D26" s="62" t="s">
        <v>339</v>
      </c>
      <c r="E26" s="60" t="s">
        <v>10</v>
      </c>
      <c r="F26" s="60" t="s">
        <v>67</v>
      </c>
      <c r="G26" s="64">
        <v>23</v>
      </c>
      <c r="H26" s="63">
        <v>1</v>
      </c>
      <c r="I26" s="63"/>
      <c r="J26" s="60" t="s">
        <v>96</v>
      </c>
      <c r="M26" s="83"/>
      <c r="N26" s="83"/>
      <c r="P26" s="15"/>
    </row>
    <row r="27" spans="1:16" ht="21" customHeight="1" x14ac:dyDescent="0.2">
      <c r="A27" s="36">
        <v>424</v>
      </c>
      <c r="B27" s="84" t="s">
        <v>501</v>
      </c>
      <c r="C27" s="61" t="s">
        <v>642</v>
      </c>
      <c r="D27" s="62" t="s">
        <v>250</v>
      </c>
      <c r="E27" s="60" t="s">
        <v>10</v>
      </c>
      <c r="F27" s="107" t="s">
        <v>61</v>
      </c>
      <c r="G27" s="64">
        <v>22.25</v>
      </c>
      <c r="H27" s="63">
        <v>1</v>
      </c>
      <c r="I27" s="63"/>
      <c r="J27" s="60" t="s">
        <v>251</v>
      </c>
      <c r="M27" s="83"/>
      <c r="N27" s="83"/>
      <c r="P27" s="15"/>
    </row>
    <row r="28" spans="1:16" ht="21" customHeight="1" x14ac:dyDescent="0.2">
      <c r="A28" s="36">
        <v>191</v>
      </c>
      <c r="B28" s="84" t="s">
        <v>498</v>
      </c>
      <c r="C28" s="61" t="s">
        <v>752</v>
      </c>
      <c r="D28" s="62" t="s">
        <v>317</v>
      </c>
      <c r="E28" s="60" t="s">
        <v>10</v>
      </c>
      <c r="F28" s="60" t="s">
        <v>42</v>
      </c>
      <c r="G28" s="64">
        <v>22</v>
      </c>
      <c r="H28" s="63">
        <v>1</v>
      </c>
      <c r="I28" s="63"/>
      <c r="J28" s="60" t="s">
        <v>116</v>
      </c>
      <c r="M28" s="83"/>
      <c r="N28" s="83"/>
    </row>
    <row r="29" spans="1:16" ht="21" customHeight="1" x14ac:dyDescent="0.2">
      <c r="A29" s="36">
        <v>220</v>
      </c>
      <c r="B29" s="84" t="s">
        <v>498</v>
      </c>
      <c r="C29" s="61" t="s">
        <v>647</v>
      </c>
      <c r="D29" s="62" t="s">
        <v>256</v>
      </c>
      <c r="E29" s="60" t="s">
        <v>10</v>
      </c>
      <c r="F29" s="60" t="s">
        <v>42</v>
      </c>
      <c r="G29" s="64">
        <v>21.75</v>
      </c>
      <c r="H29" s="63">
        <v>1</v>
      </c>
      <c r="I29" s="63"/>
      <c r="J29" s="60" t="s">
        <v>116</v>
      </c>
      <c r="M29" s="83"/>
      <c r="N29" s="83"/>
      <c r="P29" s="15"/>
    </row>
    <row r="30" spans="1:16" ht="21" customHeight="1" x14ac:dyDescent="0.2">
      <c r="A30" s="36">
        <v>277</v>
      </c>
      <c r="B30" s="84" t="s">
        <v>498</v>
      </c>
      <c r="C30" s="61" t="s">
        <v>654</v>
      </c>
      <c r="D30" s="62" t="s">
        <v>260</v>
      </c>
      <c r="E30" s="60" t="s">
        <v>10</v>
      </c>
      <c r="F30" s="60" t="s">
        <v>64</v>
      </c>
      <c r="G30" s="64">
        <v>21.75</v>
      </c>
      <c r="H30" s="63">
        <v>1</v>
      </c>
      <c r="I30" s="63"/>
      <c r="J30" s="60" t="s">
        <v>116</v>
      </c>
      <c r="M30" s="83"/>
      <c r="N30" s="83"/>
      <c r="P30" s="15"/>
    </row>
    <row r="31" spans="1:16" ht="21" customHeight="1" x14ac:dyDescent="0.2">
      <c r="A31" s="36">
        <v>409</v>
      </c>
      <c r="B31" s="84" t="s">
        <v>501</v>
      </c>
      <c r="C31" s="61" t="s">
        <v>566</v>
      </c>
      <c r="D31" s="62" t="s">
        <v>108</v>
      </c>
      <c r="E31" s="60" t="s">
        <v>10</v>
      </c>
      <c r="F31" s="60" t="s">
        <v>67</v>
      </c>
      <c r="G31" s="64">
        <v>21.25</v>
      </c>
      <c r="H31" s="63">
        <v>1</v>
      </c>
      <c r="I31" s="63"/>
      <c r="J31" s="60" t="s">
        <v>163</v>
      </c>
      <c r="M31" s="83"/>
      <c r="N31" s="83"/>
      <c r="P31" s="15"/>
    </row>
    <row r="32" spans="1:16" ht="21" customHeight="1" x14ac:dyDescent="0.2">
      <c r="A32" s="36">
        <v>300</v>
      </c>
      <c r="B32" s="84" t="s">
        <v>501</v>
      </c>
      <c r="C32" s="61" t="s">
        <v>513</v>
      </c>
      <c r="D32" s="62" t="s">
        <v>134</v>
      </c>
      <c r="E32" s="60" t="s">
        <v>10</v>
      </c>
      <c r="F32" s="60" t="s">
        <v>11</v>
      </c>
      <c r="G32" s="64">
        <v>21.25</v>
      </c>
      <c r="H32" s="63">
        <v>1</v>
      </c>
      <c r="I32" s="63"/>
      <c r="J32" s="60" t="s">
        <v>116</v>
      </c>
      <c r="M32" s="83"/>
      <c r="N32" s="83"/>
      <c r="P32" s="15"/>
    </row>
    <row r="33" spans="1:16" ht="21" customHeight="1" x14ac:dyDescent="0.2">
      <c r="A33" s="36">
        <v>351</v>
      </c>
      <c r="B33" s="84" t="s">
        <v>504</v>
      </c>
      <c r="C33" s="61" t="s">
        <v>541</v>
      </c>
      <c r="D33" s="62" t="s">
        <v>131</v>
      </c>
      <c r="E33" s="60" t="s">
        <v>10</v>
      </c>
      <c r="F33" s="60" t="s">
        <v>12</v>
      </c>
      <c r="G33" s="64">
        <v>21.25</v>
      </c>
      <c r="H33" s="63">
        <v>1</v>
      </c>
      <c r="I33" s="63"/>
      <c r="J33" s="60" t="s">
        <v>165</v>
      </c>
      <c r="M33" s="83"/>
      <c r="N33" s="83"/>
      <c r="P33" s="15"/>
    </row>
    <row r="34" spans="1:16" ht="21" customHeight="1" x14ac:dyDescent="0.2">
      <c r="A34" s="36">
        <v>525</v>
      </c>
      <c r="B34" s="84" t="s">
        <v>501</v>
      </c>
      <c r="C34" s="61" t="s">
        <v>634</v>
      </c>
      <c r="D34" s="62" t="s">
        <v>246</v>
      </c>
      <c r="E34" s="60" t="s">
        <v>10</v>
      </c>
      <c r="F34" s="60" t="s">
        <v>13</v>
      </c>
      <c r="G34" s="64">
        <v>21</v>
      </c>
      <c r="H34" s="63">
        <v>1</v>
      </c>
      <c r="I34" s="63"/>
      <c r="J34" s="60" t="s">
        <v>163</v>
      </c>
      <c r="M34" s="83"/>
      <c r="N34" s="83"/>
      <c r="P34" s="15"/>
    </row>
    <row r="35" spans="1:16" ht="21" customHeight="1" x14ac:dyDescent="0.2">
      <c r="A35" s="36">
        <v>454</v>
      </c>
      <c r="B35" s="84" t="s">
        <v>504</v>
      </c>
      <c r="C35" s="61" t="s">
        <v>521</v>
      </c>
      <c r="D35" s="62" t="s">
        <v>142</v>
      </c>
      <c r="E35" s="60" t="s">
        <v>10</v>
      </c>
      <c r="F35" s="60" t="s">
        <v>14</v>
      </c>
      <c r="G35" s="64">
        <v>21</v>
      </c>
      <c r="H35" s="63">
        <v>1</v>
      </c>
      <c r="I35" s="63"/>
      <c r="J35" s="60" t="s">
        <v>123</v>
      </c>
      <c r="M35" s="83"/>
      <c r="N35" s="83"/>
      <c r="P35" s="15"/>
    </row>
    <row r="36" spans="1:16" ht="21" customHeight="1" x14ac:dyDescent="0.2">
      <c r="A36" s="36">
        <v>524</v>
      </c>
      <c r="B36" s="84" t="s">
        <v>501</v>
      </c>
      <c r="C36" s="61" t="s">
        <v>632</v>
      </c>
      <c r="D36" s="62" t="s">
        <v>102</v>
      </c>
      <c r="E36" s="60" t="s">
        <v>10</v>
      </c>
      <c r="F36" s="60" t="s">
        <v>79</v>
      </c>
      <c r="G36" s="64">
        <v>20.75</v>
      </c>
      <c r="H36" s="63">
        <v>1</v>
      </c>
      <c r="I36" s="63"/>
      <c r="J36" s="60" t="s">
        <v>163</v>
      </c>
      <c r="M36" s="83"/>
      <c r="N36" s="83"/>
      <c r="P36" s="15"/>
    </row>
    <row r="37" spans="1:16" ht="21" customHeight="1" x14ac:dyDescent="0.2">
      <c r="A37" s="36">
        <v>81</v>
      </c>
      <c r="B37" s="84" t="s">
        <v>501</v>
      </c>
      <c r="C37" s="61" t="s">
        <v>627</v>
      </c>
      <c r="D37" s="62" t="s">
        <v>171</v>
      </c>
      <c r="E37" s="60" t="s">
        <v>10</v>
      </c>
      <c r="F37" s="107" t="s">
        <v>79</v>
      </c>
      <c r="G37" s="64">
        <v>20.75</v>
      </c>
      <c r="H37" s="63">
        <v>1</v>
      </c>
      <c r="I37" s="63"/>
      <c r="J37" s="60" t="s">
        <v>169</v>
      </c>
      <c r="M37" s="83"/>
      <c r="N37" s="83"/>
      <c r="P37" s="15"/>
    </row>
    <row r="38" spans="1:16" ht="21" customHeight="1" x14ac:dyDescent="0.2">
      <c r="A38" s="36">
        <v>118</v>
      </c>
      <c r="B38" s="84" t="s">
        <v>501</v>
      </c>
      <c r="C38" s="61" t="s">
        <v>604</v>
      </c>
      <c r="D38" s="62" t="s">
        <v>220</v>
      </c>
      <c r="E38" s="60" t="s">
        <v>10</v>
      </c>
      <c r="F38" s="60" t="s">
        <v>16</v>
      </c>
      <c r="G38" s="64">
        <v>20.75</v>
      </c>
      <c r="H38" s="63">
        <v>1</v>
      </c>
      <c r="I38" s="63"/>
      <c r="J38" s="60" t="s">
        <v>175</v>
      </c>
      <c r="M38" s="83"/>
      <c r="N38" s="83"/>
      <c r="P38" s="15"/>
    </row>
    <row r="39" spans="1:16" ht="21" customHeight="1" x14ac:dyDescent="0.2">
      <c r="A39" s="36">
        <v>112</v>
      </c>
      <c r="B39" s="84" t="s">
        <v>498</v>
      </c>
      <c r="C39" s="61" t="s">
        <v>576</v>
      </c>
      <c r="D39" s="62" t="s">
        <v>198</v>
      </c>
      <c r="E39" s="60" t="s">
        <v>10</v>
      </c>
      <c r="F39" s="60" t="s">
        <v>61</v>
      </c>
      <c r="G39" s="64">
        <v>20.75</v>
      </c>
      <c r="H39" s="63">
        <v>1</v>
      </c>
      <c r="I39" s="63"/>
      <c r="J39" s="60" t="s">
        <v>116</v>
      </c>
      <c r="M39" s="83"/>
      <c r="N39" s="83"/>
    </row>
    <row r="40" spans="1:16" ht="21" customHeight="1" x14ac:dyDescent="0.2">
      <c r="A40" s="36">
        <v>61</v>
      </c>
      <c r="B40" s="84" t="s">
        <v>501</v>
      </c>
      <c r="C40" s="61" t="s">
        <v>536</v>
      </c>
      <c r="D40" s="62" t="s">
        <v>55</v>
      </c>
      <c r="E40" s="60" t="s">
        <v>10</v>
      </c>
      <c r="F40" s="60" t="s">
        <v>1060</v>
      </c>
      <c r="G40" s="64">
        <v>20.75</v>
      </c>
      <c r="H40" s="63">
        <v>1</v>
      </c>
      <c r="I40" s="63"/>
      <c r="J40" s="60" t="s">
        <v>130</v>
      </c>
      <c r="M40" s="83"/>
      <c r="N40" s="83"/>
      <c r="P40" s="15"/>
    </row>
    <row r="41" spans="1:16" ht="21" customHeight="1" x14ac:dyDescent="0.2">
      <c r="A41" s="36">
        <v>423</v>
      </c>
      <c r="B41" s="84" t="s">
        <v>501</v>
      </c>
      <c r="C41" s="61" t="s">
        <v>638</v>
      </c>
      <c r="D41" s="62" t="s">
        <v>66</v>
      </c>
      <c r="E41" s="60" t="s">
        <v>10</v>
      </c>
      <c r="F41" s="60" t="s">
        <v>1060</v>
      </c>
      <c r="G41" s="64">
        <v>20.5</v>
      </c>
      <c r="H41" s="63">
        <v>1</v>
      </c>
      <c r="I41" s="63"/>
      <c r="J41" s="60" t="s">
        <v>247</v>
      </c>
      <c r="M41" s="83"/>
      <c r="N41" s="83"/>
      <c r="P41" s="15"/>
    </row>
    <row r="42" spans="1:16" ht="21" customHeight="1" x14ac:dyDescent="0.2">
      <c r="A42" s="36">
        <v>396</v>
      </c>
      <c r="B42" s="84" t="s">
        <v>501</v>
      </c>
      <c r="C42" s="61" t="s">
        <v>749</v>
      </c>
      <c r="D42" s="62" t="s">
        <v>262</v>
      </c>
      <c r="E42" s="60" t="s">
        <v>10</v>
      </c>
      <c r="F42" s="60" t="s">
        <v>61</v>
      </c>
      <c r="G42" s="64">
        <v>20.5</v>
      </c>
      <c r="H42" s="63">
        <v>1</v>
      </c>
      <c r="I42" s="63"/>
      <c r="J42" s="60" t="s">
        <v>163</v>
      </c>
      <c r="M42" s="83"/>
      <c r="N42" s="83"/>
      <c r="P42" s="15"/>
    </row>
    <row r="43" spans="1:16" ht="21" customHeight="1" x14ac:dyDescent="0.2">
      <c r="A43" s="36">
        <v>459</v>
      </c>
      <c r="B43" s="84" t="s">
        <v>501</v>
      </c>
      <c r="C43" s="61" t="s">
        <v>562</v>
      </c>
      <c r="D43" s="62" t="s">
        <v>187</v>
      </c>
      <c r="E43" s="60" t="s">
        <v>10</v>
      </c>
      <c r="F43" s="107" t="s">
        <v>12</v>
      </c>
      <c r="G43" s="64">
        <v>20.5</v>
      </c>
      <c r="H43" s="63">
        <v>1</v>
      </c>
      <c r="I43" s="63"/>
      <c r="J43" s="60" t="s">
        <v>116</v>
      </c>
      <c r="M43" s="83"/>
      <c r="N43" s="83"/>
      <c r="P43" s="15"/>
    </row>
    <row r="44" spans="1:16" ht="21" customHeight="1" x14ac:dyDescent="0.2">
      <c r="A44" s="36">
        <v>229</v>
      </c>
      <c r="B44" s="84" t="s">
        <v>498</v>
      </c>
      <c r="C44" s="61" t="s">
        <v>682</v>
      </c>
      <c r="D44" s="62" t="s">
        <v>274</v>
      </c>
      <c r="E44" s="60" t="s">
        <v>10</v>
      </c>
      <c r="F44" s="60" t="s">
        <v>15</v>
      </c>
      <c r="G44" s="64">
        <v>20.25</v>
      </c>
      <c r="H44" s="63">
        <v>1</v>
      </c>
      <c r="I44" s="63"/>
      <c r="J44" s="60" t="s">
        <v>116</v>
      </c>
      <c r="M44" s="83"/>
      <c r="N44" s="83"/>
      <c r="P44" s="15"/>
    </row>
    <row r="45" spans="1:16" ht="21" customHeight="1" x14ac:dyDescent="0.2">
      <c r="A45" s="36">
        <v>301</v>
      </c>
      <c r="B45" s="84" t="s">
        <v>501</v>
      </c>
      <c r="C45" s="61" t="s">
        <v>516</v>
      </c>
      <c r="D45" s="62" t="s">
        <v>137</v>
      </c>
      <c r="E45" s="60" t="s">
        <v>10</v>
      </c>
      <c r="F45" s="60" t="s">
        <v>79</v>
      </c>
      <c r="G45" s="64">
        <v>20.25</v>
      </c>
      <c r="H45" s="63">
        <v>1</v>
      </c>
      <c r="I45" s="63"/>
      <c r="J45" s="60" t="s">
        <v>116</v>
      </c>
      <c r="M45" s="83"/>
      <c r="N45" s="83"/>
      <c r="P45" s="15"/>
    </row>
    <row r="46" spans="1:16" ht="21" customHeight="1" x14ac:dyDescent="0.2">
      <c r="A46" s="36">
        <v>194</v>
      </c>
      <c r="B46" s="84" t="s">
        <v>504</v>
      </c>
      <c r="C46" s="61" t="s">
        <v>762</v>
      </c>
      <c r="D46" s="62" t="s">
        <v>323</v>
      </c>
      <c r="E46" s="60" t="s">
        <v>10</v>
      </c>
      <c r="F46" s="60" t="s">
        <v>14</v>
      </c>
      <c r="G46" s="64">
        <v>20.25</v>
      </c>
      <c r="H46" s="63">
        <v>1</v>
      </c>
      <c r="I46" s="63"/>
      <c r="J46" s="60" t="s">
        <v>123</v>
      </c>
      <c r="M46" s="83"/>
      <c r="N46" s="83"/>
      <c r="P46" s="15"/>
    </row>
    <row r="47" spans="1:16" ht="21" customHeight="1" x14ac:dyDescent="0.2">
      <c r="A47" s="36">
        <v>275</v>
      </c>
      <c r="B47" s="84" t="s">
        <v>504</v>
      </c>
      <c r="C47" s="61" t="s">
        <v>637</v>
      </c>
      <c r="D47" s="62" t="s">
        <v>77</v>
      </c>
      <c r="E47" s="60" t="s">
        <v>10</v>
      </c>
      <c r="F47" s="60" t="s">
        <v>13</v>
      </c>
      <c r="G47" s="64">
        <v>20.25</v>
      </c>
      <c r="H47" s="63">
        <v>1</v>
      </c>
      <c r="I47" s="63"/>
      <c r="J47" s="60" t="s">
        <v>123</v>
      </c>
      <c r="M47" s="83"/>
      <c r="N47" s="83"/>
      <c r="P47" s="15"/>
    </row>
    <row r="48" spans="1:16" ht="21" customHeight="1" x14ac:dyDescent="0.2">
      <c r="A48" s="36">
        <v>16</v>
      </c>
      <c r="B48" s="84" t="s">
        <v>501</v>
      </c>
      <c r="C48" s="61" t="s">
        <v>588</v>
      </c>
      <c r="D48" s="62" t="s">
        <v>207</v>
      </c>
      <c r="E48" s="60" t="s">
        <v>10</v>
      </c>
      <c r="F48" s="60" t="s">
        <v>12</v>
      </c>
      <c r="G48" s="64">
        <v>20</v>
      </c>
      <c r="H48" s="63">
        <v>1</v>
      </c>
      <c r="I48" s="63"/>
      <c r="J48" s="60" t="s">
        <v>169</v>
      </c>
      <c r="M48" s="83"/>
      <c r="N48" s="83"/>
      <c r="P48" s="15"/>
    </row>
    <row r="49" spans="1:16" ht="21.75" customHeight="1" x14ac:dyDescent="0.2">
      <c r="A49" s="36">
        <v>3</v>
      </c>
      <c r="B49" s="84" t="s">
        <v>501</v>
      </c>
      <c r="C49" s="61" t="s">
        <v>515</v>
      </c>
      <c r="D49" s="62" t="s">
        <v>136</v>
      </c>
      <c r="E49" s="60" t="s">
        <v>10</v>
      </c>
      <c r="F49" s="60" t="s">
        <v>11</v>
      </c>
      <c r="G49" s="64">
        <v>20</v>
      </c>
      <c r="H49" s="63">
        <v>1</v>
      </c>
      <c r="I49" s="63"/>
      <c r="J49" s="60" t="s">
        <v>116</v>
      </c>
      <c r="M49" s="83"/>
      <c r="N49" s="83"/>
      <c r="P49" s="15"/>
    </row>
    <row r="50" spans="1:16" ht="21" customHeight="1" x14ac:dyDescent="0.2">
      <c r="A50" s="36">
        <v>179</v>
      </c>
      <c r="B50" s="84" t="s">
        <v>504</v>
      </c>
      <c r="C50" s="61" t="s">
        <v>655</v>
      </c>
      <c r="D50" s="62" t="s">
        <v>223</v>
      </c>
      <c r="E50" s="60" t="s">
        <v>10</v>
      </c>
      <c r="F50" s="60" t="s">
        <v>67</v>
      </c>
      <c r="G50" s="64">
        <v>20</v>
      </c>
      <c r="H50" s="63">
        <v>1</v>
      </c>
      <c r="I50" s="63"/>
      <c r="J50" s="60" t="s">
        <v>123</v>
      </c>
      <c r="M50" s="83"/>
      <c r="N50" s="83"/>
      <c r="P50" s="15"/>
    </row>
    <row r="51" spans="1:16" ht="21" customHeight="1" x14ac:dyDescent="0.2">
      <c r="A51" s="36">
        <v>69</v>
      </c>
      <c r="B51" s="84" t="s">
        <v>777</v>
      </c>
      <c r="C51" s="61" t="s">
        <v>791</v>
      </c>
      <c r="D51" s="62" t="s">
        <v>212</v>
      </c>
      <c r="E51" s="60" t="s">
        <v>10</v>
      </c>
      <c r="F51" s="60" t="s">
        <v>64</v>
      </c>
      <c r="G51" s="64">
        <v>20</v>
      </c>
      <c r="H51" s="63">
        <v>1</v>
      </c>
      <c r="I51" s="63"/>
      <c r="J51" s="60" t="s">
        <v>96</v>
      </c>
      <c r="M51" s="83"/>
      <c r="N51" s="83"/>
      <c r="P51" s="15"/>
    </row>
    <row r="52" spans="1:16" ht="21" customHeight="1" x14ac:dyDescent="0.2">
      <c r="A52" s="36">
        <v>279</v>
      </c>
      <c r="B52" s="85" t="s">
        <v>777</v>
      </c>
      <c r="C52" s="23" t="s">
        <v>807</v>
      </c>
      <c r="D52" s="22" t="s">
        <v>355</v>
      </c>
      <c r="E52" s="29" t="s">
        <v>10</v>
      </c>
      <c r="F52" s="60" t="s">
        <v>42</v>
      </c>
      <c r="G52" s="64">
        <v>20</v>
      </c>
      <c r="H52" s="22">
        <v>1</v>
      </c>
      <c r="I52" s="22"/>
      <c r="J52" s="60" t="s">
        <v>96</v>
      </c>
      <c r="M52" s="83"/>
      <c r="N52" s="83"/>
      <c r="P52" s="15"/>
    </row>
    <row r="53" spans="1:16" ht="21" customHeight="1" x14ac:dyDescent="0.2">
      <c r="A53" s="36">
        <v>330</v>
      </c>
      <c r="B53" s="84" t="s">
        <v>777</v>
      </c>
      <c r="C53" s="61" t="s">
        <v>809</v>
      </c>
      <c r="D53" s="62" t="s">
        <v>356</v>
      </c>
      <c r="E53" s="60" t="s">
        <v>10</v>
      </c>
      <c r="F53" s="60" t="s">
        <v>42</v>
      </c>
      <c r="G53" s="64">
        <v>20</v>
      </c>
      <c r="H53" s="63">
        <v>1</v>
      </c>
      <c r="I53" s="63"/>
      <c r="J53" s="60" t="s">
        <v>96</v>
      </c>
      <c r="M53" s="83"/>
      <c r="N53" s="83"/>
      <c r="P53" s="15"/>
    </row>
    <row r="54" spans="1:16" ht="21" customHeight="1" x14ac:dyDescent="0.2">
      <c r="A54" s="36">
        <v>384</v>
      </c>
      <c r="B54" s="84" t="s">
        <v>777</v>
      </c>
      <c r="C54" s="61" t="s">
        <v>810</v>
      </c>
      <c r="D54" s="62" t="s">
        <v>208</v>
      </c>
      <c r="E54" s="60" t="s">
        <v>10</v>
      </c>
      <c r="F54" s="60" t="s">
        <v>64</v>
      </c>
      <c r="G54" s="64">
        <v>20</v>
      </c>
      <c r="H54" s="63">
        <v>1</v>
      </c>
      <c r="I54" s="63"/>
      <c r="J54" s="60" t="s">
        <v>96</v>
      </c>
      <c r="M54" s="83"/>
      <c r="N54" s="83"/>
      <c r="P54" s="15"/>
    </row>
    <row r="55" spans="1:16" ht="21" customHeight="1" x14ac:dyDescent="0.2">
      <c r="A55" s="36">
        <v>486</v>
      </c>
      <c r="B55" s="84" t="s">
        <v>501</v>
      </c>
      <c r="C55" s="61" t="s">
        <v>712</v>
      </c>
      <c r="D55" s="62" t="s">
        <v>264</v>
      </c>
      <c r="E55" s="60" t="s">
        <v>10</v>
      </c>
      <c r="F55" s="60" t="s">
        <v>67</v>
      </c>
      <c r="G55" s="64">
        <v>19.75</v>
      </c>
      <c r="H55" s="63">
        <v>1</v>
      </c>
      <c r="I55" s="63"/>
      <c r="J55" s="60" t="s">
        <v>245</v>
      </c>
      <c r="M55" s="83"/>
      <c r="N55" s="83"/>
      <c r="P55" s="15"/>
    </row>
    <row r="56" spans="1:16" ht="21" customHeight="1" x14ac:dyDescent="0.2">
      <c r="A56" s="36">
        <v>17</v>
      </c>
      <c r="B56" s="84" t="s">
        <v>498</v>
      </c>
      <c r="C56" s="61" t="s">
        <v>589</v>
      </c>
      <c r="D56" s="62" t="s">
        <v>208</v>
      </c>
      <c r="E56" s="60" t="s">
        <v>10</v>
      </c>
      <c r="F56" s="60" t="s">
        <v>11</v>
      </c>
      <c r="G56" s="64">
        <v>19.75</v>
      </c>
      <c r="H56" s="63">
        <v>1</v>
      </c>
      <c r="I56" s="63"/>
      <c r="J56" s="60" t="s">
        <v>116</v>
      </c>
      <c r="M56" s="83"/>
      <c r="N56" s="83"/>
      <c r="P56" s="15"/>
    </row>
    <row r="57" spans="1:16" ht="21" customHeight="1" x14ac:dyDescent="0.2">
      <c r="A57" s="36">
        <v>539</v>
      </c>
      <c r="B57" s="84" t="s">
        <v>498</v>
      </c>
      <c r="C57" s="61" t="s">
        <v>726</v>
      </c>
      <c r="D57" s="62" t="s">
        <v>164</v>
      </c>
      <c r="E57" s="60" t="s">
        <v>10</v>
      </c>
      <c r="F57" s="60" t="s">
        <v>12</v>
      </c>
      <c r="G57" s="64">
        <v>19.75</v>
      </c>
      <c r="H57" s="63">
        <v>1</v>
      </c>
      <c r="I57" s="63"/>
      <c r="J57" s="60" t="s">
        <v>116</v>
      </c>
      <c r="M57" s="83"/>
      <c r="N57" s="83"/>
      <c r="P57" s="15"/>
    </row>
    <row r="58" spans="1:16" ht="21" customHeight="1" x14ac:dyDescent="0.2">
      <c r="A58" s="36">
        <v>195</v>
      </c>
      <c r="B58" s="84" t="s">
        <v>501</v>
      </c>
      <c r="C58" s="61" t="s">
        <v>763</v>
      </c>
      <c r="D58" s="62" t="s">
        <v>200</v>
      </c>
      <c r="E58" s="60" t="s">
        <v>10</v>
      </c>
      <c r="F58" s="60" t="s">
        <v>13</v>
      </c>
      <c r="G58" s="64">
        <v>19.5</v>
      </c>
      <c r="H58" s="63">
        <v>1</v>
      </c>
      <c r="I58" s="63"/>
      <c r="J58" s="60" t="s">
        <v>324</v>
      </c>
      <c r="M58" s="83"/>
      <c r="N58" s="83"/>
      <c r="P58" s="15"/>
    </row>
    <row r="59" spans="1:16" ht="21" customHeight="1" x14ac:dyDescent="0.2">
      <c r="A59" s="36">
        <v>125</v>
      </c>
      <c r="B59" s="84" t="s">
        <v>501</v>
      </c>
      <c r="C59" s="61" t="s">
        <v>652</v>
      </c>
      <c r="D59" s="62" t="s">
        <v>256</v>
      </c>
      <c r="E59" s="60" t="s">
        <v>10</v>
      </c>
      <c r="F59" s="60" t="s">
        <v>14</v>
      </c>
      <c r="G59" s="64">
        <v>19.5</v>
      </c>
      <c r="H59" s="63">
        <v>1</v>
      </c>
      <c r="I59" s="63"/>
      <c r="J59" s="60" t="s">
        <v>259</v>
      </c>
      <c r="M59" s="83"/>
      <c r="N59" s="83"/>
      <c r="P59" s="15"/>
    </row>
    <row r="60" spans="1:16" ht="21" customHeight="1" x14ac:dyDescent="0.2">
      <c r="A60" s="36">
        <v>53</v>
      </c>
      <c r="B60" s="84" t="s">
        <v>504</v>
      </c>
      <c r="C60" s="61" t="s">
        <v>507</v>
      </c>
      <c r="D60" s="62" t="s">
        <v>125</v>
      </c>
      <c r="E60" s="60" t="s">
        <v>10</v>
      </c>
      <c r="F60" s="60" t="s">
        <v>79</v>
      </c>
      <c r="G60" s="64">
        <v>19.5</v>
      </c>
      <c r="H60" s="63">
        <v>1</v>
      </c>
      <c r="I60" s="63"/>
      <c r="J60" s="60" t="s">
        <v>114</v>
      </c>
      <c r="M60" s="83"/>
      <c r="N60" s="83"/>
      <c r="P60" s="15"/>
    </row>
    <row r="61" spans="1:16" ht="21" customHeight="1" x14ac:dyDescent="0.2">
      <c r="A61" s="36">
        <v>506</v>
      </c>
      <c r="B61" s="84" t="s">
        <v>1021</v>
      </c>
      <c r="C61" s="61" t="s">
        <v>1022</v>
      </c>
      <c r="D61" s="62" t="s">
        <v>230</v>
      </c>
      <c r="E61" s="60" t="s">
        <v>10</v>
      </c>
      <c r="F61" s="60" t="s">
        <v>15</v>
      </c>
      <c r="G61" s="64">
        <v>19.5</v>
      </c>
      <c r="H61" s="63">
        <v>1</v>
      </c>
      <c r="I61" s="63"/>
      <c r="J61" s="60" t="s">
        <v>116</v>
      </c>
      <c r="M61" s="83"/>
      <c r="N61" s="83"/>
      <c r="P61" s="15"/>
    </row>
    <row r="62" spans="1:16" ht="21" customHeight="1" x14ac:dyDescent="0.2">
      <c r="A62" s="36">
        <v>127</v>
      </c>
      <c r="B62" s="84" t="s">
        <v>504</v>
      </c>
      <c r="C62" s="61" t="s">
        <v>657</v>
      </c>
      <c r="D62" s="62" t="s">
        <v>102</v>
      </c>
      <c r="E62" s="60" t="s">
        <v>10</v>
      </c>
      <c r="F62" s="60" t="s">
        <v>16</v>
      </c>
      <c r="G62" s="64">
        <v>19.5</v>
      </c>
      <c r="H62" s="63">
        <v>1</v>
      </c>
      <c r="I62" s="63"/>
      <c r="J62" s="60" t="s">
        <v>123</v>
      </c>
      <c r="M62" s="83"/>
      <c r="N62" s="83"/>
      <c r="P62" s="15"/>
    </row>
    <row r="63" spans="1:16" ht="21" customHeight="1" x14ac:dyDescent="0.2">
      <c r="A63" s="36">
        <v>340</v>
      </c>
      <c r="B63" s="84" t="s">
        <v>501</v>
      </c>
      <c r="C63" s="61" t="s">
        <v>739</v>
      </c>
      <c r="D63" s="62" t="s">
        <v>208</v>
      </c>
      <c r="E63" s="60" t="s">
        <v>10</v>
      </c>
      <c r="F63" s="107" t="s">
        <v>64</v>
      </c>
      <c r="G63" s="64">
        <v>19.25</v>
      </c>
      <c r="H63" s="63">
        <v>1</v>
      </c>
      <c r="I63" s="63"/>
      <c r="J63" s="60" t="s">
        <v>163</v>
      </c>
      <c r="M63" s="83"/>
      <c r="N63" s="83"/>
      <c r="P63" s="15"/>
    </row>
    <row r="64" spans="1:16" ht="21" customHeight="1" x14ac:dyDescent="0.2">
      <c r="A64" s="36">
        <v>296</v>
      </c>
      <c r="B64" s="84" t="s">
        <v>501</v>
      </c>
      <c r="C64" s="61" t="s">
        <v>756</v>
      </c>
      <c r="D64" s="62" t="s">
        <v>58</v>
      </c>
      <c r="E64" s="60" t="s">
        <v>10</v>
      </c>
      <c r="F64" s="60" t="s">
        <v>1060</v>
      </c>
      <c r="G64" s="64">
        <v>19.25</v>
      </c>
      <c r="H64" s="63">
        <v>1</v>
      </c>
      <c r="I64" s="63"/>
      <c r="J64" s="60" t="s">
        <v>116</v>
      </c>
      <c r="M64" s="83"/>
      <c r="N64" s="83"/>
      <c r="P64" s="15"/>
    </row>
    <row r="65" spans="1:16" ht="21" customHeight="1" x14ac:dyDescent="0.2">
      <c r="A65" s="36">
        <v>373</v>
      </c>
      <c r="B65" s="84" t="s">
        <v>501</v>
      </c>
      <c r="C65" s="61" t="s">
        <v>636</v>
      </c>
      <c r="D65" s="62" t="s">
        <v>218</v>
      </c>
      <c r="E65" s="60" t="s">
        <v>10</v>
      </c>
      <c r="F65" s="60" t="s">
        <v>1060</v>
      </c>
      <c r="G65" s="64">
        <v>19.25</v>
      </c>
      <c r="H65" s="63">
        <v>1</v>
      </c>
      <c r="I65" s="63"/>
      <c r="J65" s="60" t="s">
        <v>116</v>
      </c>
      <c r="M65" s="83"/>
      <c r="N65" s="83"/>
      <c r="P65" s="15"/>
    </row>
    <row r="66" spans="1:16" ht="21" customHeight="1" x14ac:dyDescent="0.2">
      <c r="A66" s="36">
        <v>449</v>
      </c>
      <c r="B66" s="84" t="s">
        <v>498</v>
      </c>
      <c r="C66" s="61" t="s">
        <v>43</v>
      </c>
      <c r="D66" s="62" t="s">
        <v>131</v>
      </c>
      <c r="E66" s="60" t="s">
        <v>10</v>
      </c>
      <c r="F66" s="60" t="s">
        <v>61</v>
      </c>
      <c r="G66" s="64">
        <v>19.25</v>
      </c>
      <c r="H66" s="63">
        <v>1</v>
      </c>
      <c r="I66" s="63"/>
      <c r="J66" s="60" t="s">
        <v>116</v>
      </c>
      <c r="M66" s="83"/>
      <c r="N66" s="83"/>
      <c r="P66" s="15"/>
    </row>
    <row r="67" spans="1:16" ht="21" customHeight="1" x14ac:dyDescent="0.2">
      <c r="A67" s="36">
        <v>419</v>
      </c>
      <c r="B67" s="84" t="s">
        <v>501</v>
      </c>
      <c r="C67" s="61" t="s">
        <v>609</v>
      </c>
      <c r="D67" s="62" t="s">
        <v>224</v>
      </c>
      <c r="E67" s="60" t="s">
        <v>10</v>
      </c>
      <c r="F67" s="60" t="s">
        <v>16</v>
      </c>
      <c r="G67" s="64">
        <v>19.25</v>
      </c>
      <c r="H67" s="63">
        <v>1</v>
      </c>
      <c r="I67" s="63"/>
      <c r="J67" s="60" t="s">
        <v>112</v>
      </c>
      <c r="M67" s="83"/>
      <c r="N67" s="83"/>
      <c r="P67" s="15"/>
    </row>
    <row r="68" spans="1:16" ht="21" customHeight="1" x14ac:dyDescent="0.2">
      <c r="A68" s="36">
        <v>227</v>
      </c>
      <c r="B68" s="84" t="s">
        <v>773</v>
      </c>
      <c r="C68" s="61" t="s">
        <v>812</v>
      </c>
      <c r="D68" s="62" t="s">
        <v>357</v>
      </c>
      <c r="E68" s="60" t="s">
        <v>10</v>
      </c>
      <c r="F68" s="60" t="s">
        <v>15</v>
      </c>
      <c r="G68" s="64">
        <v>19.25</v>
      </c>
      <c r="H68" s="63">
        <v>1</v>
      </c>
      <c r="I68" s="63"/>
      <c r="J68" s="60" t="s">
        <v>334</v>
      </c>
      <c r="M68" s="83"/>
      <c r="N68" s="83"/>
      <c r="P68" s="15"/>
    </row>
    <row r="69" spans="1:16" ht="21" customHeight="1" x14ac:dyDescent="0.2">
      <c r="A69" s="36">
        <v>25</v>
      </c>
      <c r="B69" s="84" t="s">
        <v>504</v>
      </c>
      <c r="C69" s="61" t="s">
        <v>644</v>
      </c>
      <c r="D69" s="62" t="s">
        <v>252</v>
      </c>
      <c r="E69" s="60" t="s">
        <v>10</v>
      </c>
      <c r="F69" s="60" t="s">
        <v>79</v>
      </c>
      <c r="G69" s="64">
        <v>25.75</v>
      </c>
      <c r="H69" s="63">
        <v>2</v>
      </c>
      <c r="I69" s="63"/>
      <c r="J69" s="60" t="s">
        <v>253</v>
      </c>
      <c r="M69" s="83"/>
      <c r="N69" s="83"/>
      <c r="P69" s="15"/>
    </row>
    <row r="70" spans="1:16" ht="21" customHeight="1" x14ac:dyDescent="0.2">
      <c r="A70" s="36">
        <v>43</v>
      </c>
      <c r="B70" s="84" t="s">
        <v>504</v>
      </c>
      <c r="C70" s="61" t="s">
        <v>754</v>
      </c>
      <c r="D70" s="62" t="s">
        <v>115</v>
      </c>
      <c r="E70" s="60" t="s">
        <v>10</v>
      </c>
      <c r="F70" s="60" t="s">
        <v>14</v>
      </c>
      <c r="G70" s="64">
        <v>25.75</v>
      </c>
      <c r="H70" s="63">
        <v>2</v>
      </c>
      <c r="I70" s="63"/>
      <c r="J70" s="60" t="s">
        <v>310</v>
      </c>
      <c r="M70" s="83"/>
      <c r="N70" s="83"/>
      <c r="P70" s="15"/>
    </row>
    <row r="71" spans="1:16" ht="21" customHeight="1" x14ac:dyDescent="0.2">
      <c r="A71" s="36">
        <v>154</v>
      </c>
      <c r="B71" s="84" t="s">
        <v>504</v>
      </c>
      <c r="C71" s="61" t="s">
        <v>526</v>
      </c>
      <c r="D71" s="62" t="s">
        <v>148</v>
      </c>
      <c r="E71" s="60" t="s">
        <v>10</v>
      </c>
      <c r="F71" s="60" t="s">
        <v>13</v>
      </c>
      <c r="G71" s="64">
        <v>25.75</v>
      </c>
      <c r="H71" s="63">
        <v>2</v>
      </c>
      <c r="I71" s="63"/>
      <c r="J71" s="60" t="s">
        <v>123</v>
      </c>
      <c r="M71" s="83"/>
      <c r="N71" s="83"/>
    </row>
    <row r="72" spans="1:16" ht="21" customHeight="1" x14ac:dyDescent="0.2">
      <c r="A72" s="36">
        <v>209</v>
      </c>
      <c r="B72" s="84" t="s">
        <v>498</v>
      </c>
      <c r="C72" s="61" t="s">
        <v>565</v>
      </c>
      <c r="D72" s="62" t="s">
        <v>100</v>
      </c>
      <c r="E72" s="60" t="s">
        <v>10</v>
      </c>
      <c r="F72" s="60" t="s">
        <v>12</v>
      </c>
      <c r="G72" s="64">
        <v>25.5</v>
      </c>
      <c r="H72" s="63">
        <v>2</v>
      </c>
      <c r="I72" s="63"/>
      <c r="J72" s="60" t="s">
        <v>116</v>
      </c>
      <c r="M72" s="83"/>
      <c r="N72" s="83"/>
      <c r="P72" s="15"/>
    </row>
    <row r="73" spans="1:16" ht="21" customHeight="1" x14ac:dyDescent="0.2">
      <c r="A73" s="36">
        <v>164</v>
      </c>
      <c r="B73" s="84" t="s">
        <v>504</v>
      </c>
      <c r="C73" s="61" t="s">
        <v>564</v>
      </c>
      <c r="D73" s="62" t="s">
        <v>188</v>
      </c>
      <c r="E73" s="60" t="s">
        <v>10</v>
      </c>
      <c r="F73" s="60" t="s">
        <v>11</v>
      </c>
      <c r="G73" s="64">
        <v>25.5</v>
      </c>
      <c r="H73" s="63">
        <v>2</v>
      </c>
      <c r="I73" s="63"/>
      <c r="J73" s="60" t="s">
        <v>123</v>
      </c>
      <c r="M73" s="83"/>
      <c r="N73" s="83"/>
    </row>
    <row r="74" spans="1:16" ht="21" customHeight="1" x14ac:dyDescent="0.2">
      <c r="A74" s="36">
        <v>281</v>
      </c>
      <c r="B74" s="84" t="s">
        <v>498</v>
      </c>
      <c r="C74" s="61" t="s">
        <v>674</v>
      </c>
      <c r="D74" s="62" t="s">
        <v>199</v>
      </c>
      <c r="E74" s="60" t="s">
        <v>10</v>
      </c>
      <c r="F74" s="60" t="s">
        <v>67</v>
      </c>
      <c r="G74" s="64">
        <v>25.25</v>
      </c>
      <c r="H74" s="63">
        <v>2</v>
      </c>
      <c r="I74" s="63"/>
      <c r="J74" s="60" t="s">
        <v>116</v>
      </c>
      <c r="M74" s="83"/>
      <c r="N74" s="83"/>
      <c r="P74" s="15"/>
    </row>
    <row r="75" spans="1:16" ht="21" customHeight="1" x14ac:dyDescent="0.2">
      <c r="A75" s="36">
        <v>425</v>
      </c>
      <c r="B75" s="84" t="s">
        <v>504</v>
      </c>
      <c r="C75" s="61" t="s">
        <v>645</v>
      </c>
      <c r="D75" s="62" t="s">
        <v>254</v>
      </c>
      <c r="E75" s="60" t="s">
        <v>10</v>
      </c>
      <c r="F75" s="60" t="s">
        <v>64</v>
      </c>
      <c r="G75" s="64">
        <v>25</v>
      </c>
      <c r="H75" s="63">
        <v>2</v>
      </c>
      <c r="I75" s="63"/>
      <c r="J75" s="60" t="s">
        <v>255</v>
      </c>
      <c r="M75" s="83"/>
      <c r="N75" s="83"/>
      <c r="P75" s="15"/>
    </row>
    <row r="76" spans="1:16" ht="21" customHeight="1" x14ac:dyDescent="0.2">
      <c r="A76" s="36">
        <v>317</v>
      </c>
      <c r="B76" s="84" t="s">
        <v>504</v>
      </c>
      <c r="C76" s="61" t="s">
        <v>571</v>
      </c>
      <c r="D76" s="62" t="s">
        <v>192</v>
      </c>
      <c r="E76" s="60" t="s">
        <v>10</v>
      </c>
      <c r="F76" s="60" t="s">
        <v>42</v>
      </c>
      <c r="G76" s="64">
        <v>25</v>
      </c>
      <c r="H76" s="63">
        <v>2</v>
      </c>
      <c r="I76" s="63"/>
      <c r="J76" s="60" t="s">
        <v>123</v>
      </c>
      <c r="M76" s="83"/>
      <c r="N76" s="83"/>
      <c r="P76" s="15"/>
    </row>
    <row r="77" spans="1:16" ht="21.75" customHeight="1" x14ac:dyDescent="0.2">
      <c r="A77" s="36">
        <v>372</v>
      </c>
      <c r="B77" s="84" t="s">
        <v>504</v>
      </c>
      <c r="C77" s="61" t="s">
        <v>635</v>
      </c>
      <c r="D77" s="62" t="s">
        <v>113</v>
      </c>
      <c r="E77" s="60" t="s">
        <v>10</v>
      </c>
      <c r="F77" s="60" t="s">
        <v>42</v>
      </c>
      <c r="G77" s="64">
        <v>25</v>
      </c>
      <c r="H77" s="63">
        <v>2</v>
      </c>
      <c r="I77" s="63"/>
      <c r="J77" s="60" t="s">
        <v>123</v>
      </c>
      <c r="M77" s="83"/>
      <c r="N77" s="83"/>
      <c r="P77" s="15"/>
    </row>
    <row r="78" spans="1:16" ht="21" customHeight="1" x14ac:dyDescent="0.2">
      <c r="A78" s="36">
        <v>526</v>
      </c>
      <c r="B78" s="84" t="s">
        <v>504</v>
      </c>
      <c r="C78" s="61" t="s">
        <v>639</v>
      </c>
      <c r="D78" s="62" t="s">
        <v>248</v>
      </c>
      <c r="E78" s="60" t="s">
        <v>10</v>
      </c>
      <c r="F78" s="60" t="s">
        <v>64</v>
      </c>
      <c r="G78" s="64">
        <v>24.75</v>
      </c>
      <c r="H78" s="63">
        <v>2</v>
      </c>
      <c r="I78" s="63"/>
      <c r="J78" s="60" t="s">
        <v>145</v>
      </c>
      <c r="M78" s="83"/>
      <c r="N78" s="83"/>
      <c r="P78" s="15"/>
    </row>
    <row r="79" spans="1:16" ht="21" customHeight="1" x14ac:dyDescent="0.2">
      <c r="A79" s="36">
        <v>84</v>
      </c>
      <c r="B79" s="84" t="s">
        <v>498</v>
      </c>
      <c r="C79" s="61" t="s">
        <v>651</v>
      </c>
      <c r="D79" s="62" t="s">
        <v>258</v>
      </c>
      <c r="E79" s="60" t="s">
        <v>10</v>
      </c>
      <c r="F79" s="60" t="s">
        <v>67</v>
      </c>
      <c r="G79" s="64">
        <v>24.75</v>
      </c>
      <c r="H79" s="63">
        <v>2</v>
      </c>
      <c r="I79" s="63"/>
      <c r="J79" s="60" t="s">
        <v>116</v>
      </c>
      <c r="M79" s="83"/>
      <c r="N79" s="83"/>
      <c r="P79" s="15"/>
    </row>
    <row r="80" spans="1:16" ht="21" customHeight="1" x14ac:dyDescent="0.2">
      <c r="A80" s="36">
        <v>471</v>
      </c>
      <c r="B80" s="84" t="s">
        <v>498</v>
      </c>
      <c r="C80" s="61" t="s">
        <v>610</v>
      </c>
      <c r="D80" s="62" t="s">
        <v>225</v>
      </c>
      <c r="E80" s="60" t="s">
        <v>10</v>
      </c>
      <c r="F80" s="60" t="s">
        <v>11</v>
      </c>
      <c r="G80" s="64">
        <v>24.75</v>
      </c>
      <c r="H80" s="63">
        <v>2</v>
      </c>
      <c r="I80" s="63"/>
      <c r="J80" s="60" t="s">
        <v>116</v>
      </c>
      <c r="M80" s="83"/>
      <c r="N80" s="83"/>
      <c r="P80" s="15"/>
    </row>
    <row r="81" spans="1:16" ht="21" customHeight="1" x14ac:dyDescent="0.2">
      <c r="A81" s="36">
        <v>124</v>
      </c>
      <c r="B81" s="84" t="s">
        <v>498</v>
      </c>
      <c r="C81" s="61" t="s">
        <v>646</v>
      </c>
      <c r="D81" s="62" t="s">
        <v>134</v>
      </c>
      <c r="E81" s="60" t="s">
        <v>10</v>
      </c>
      <c r="F81" s="60" t="s">
        <v>12</v>
      </c>
      <c r="G81" s="64">
        <v>24.5</v>
      </c>
      <c r="H81" s="63">
        <v>2</v>
      </c>
      <c r="I81" s="63"/>
      <c r="J81" s="60" t="s">
        <v>116</v>
      </c>
      <c r="M81" s="83"/>
      <c r="N81" s="83"/>
      <c r="P81" s="15"/>
    </row>
    <row r="82" spans="1:16" ht="21" customHeight="1" x14ac:dyDescent="0.2">
      <c r="A82" s="36">
        <v>493</v>
      </c>
      <c r="B82" s="84" t="s">
        <v>498</v>
      </c>
      <c r="C82" s="61" t="s">
        <v>748</v>
      </c>
      <c r="D82" s="62" t="s">
        <v>191</v>
      </c>
      <c r="E82" s="60" t="s">
        <v>10</v>
      </c>
      <c r="F82" s="60" t="s">
        <v>13</v>
      </c>
      <c r="G82" s="64">
        <v>24.5</v>
      </c>
      <c r="H82" s="63">
        <v>2</v>
      </c>
      <c r="I82" s="63"/>
      <c r="J82" s="60" t="s">
        <v>116</v>
      </c>
      <c r="M82" s="83"/>
      <c r="N82" s="83"/>
      <c r="P82" s="15"/>
    </row>
    <row r="83" spans="1:16" ht="21" customHeight="1" x14ac:dyDescent="0.2">
      <c r="A83" s="36">
        <v>542</v>
      </c>
      <c r="B83" s="84" t="s">
        <v>498</v>
      </c>
      <c r="C83" s="61" t="s">
        <v>746</v>
      </c>
      <c r="D83" s="62" t="s">
        <v>314</v>
      </c>
      <c r="E83" s="60" t="s">
        <v>10</v>
      </c>
      <c r="F83" s="60" t="s">
        <v>14</v>
      </c>
      <c r="G83" s="64">
        <v>24.5</v>
      </c>
      <c r="H83" s="63">
        <v>2</v>
      </c>
      <c r="I83" s="63"/>
      <c r="J83" s="60" t="s">
        <v>116</v>
      </c>
      <c r="M83" s="83"/>
      <c r="N83" s="83"/>
      <c r="P83" s="15"/>
    </row>
    <row r="84" spans="1:16" ht="21" customHeight="1" x14ac:dyDescent="0.2">
      <c r="A84" s="36">
        <v>87</v>
      </c>
      <c r="B84" s="84" t="s">
        <v>504</v>
      </c>
      <c r="C84" s="61" t="s">
        <v>679</v>
      </c>
      <c r="D84" s="62" t="s">
        <v>271</v>
      </c>
      <c r="E84" s="60" t="s">
        <v>10</v>
      </c>
      <c r="F84" s="60" t="s">
        <v>79</v>
      </c>
      <c r="G84" s="64">
        <v>24.5</v>
      </c>
      <c r="H84" s="63">
        <v>2</v>
      </c>
      <c r="I84" s="63"/>
      <c r="J84" s="60" t="s">
        <v>123</v>
      </c>
      <c r="M84" s="83"/>
      <c r="N84" s="83"/>
      <c r="P84" s="15"/>
    </row>
    <row r="85" spans="1:16" ht="21" customHeight="1" x14ac:dyDescent="0.2">
      <c r="A85" s="36">
        <v>104</v>
      </c>
      <c r="B85" s="84" t="s">
        <v>504</v>
      </c>
      <c r="C85" s="61" t="s">
        <v>558</v>
      </c>
      <c r="D85" s="62" t="s">
        <v>182</v>
      </c>
      <c r="E85" s="60" t="s">
        <v>10</v>
      </c>
      <c r="F85" s="60" t="s">
        <v>15</v>
      </c>
      <c r="G85" s="64">
        <v>24.5</v>
      </c>
      <c r="H85" s="63">
        <v>2</v>
      </c>
      <c r="I85" s="63"/>
      <c r="J85" s="60" t="s">
        <v>123</v>
      </c>
      <c r="M85" s="83"/>
      <c r="N85" s="83"/>
      <c r="P85" s="15"/>
    </row>
    <row r="86" spans="1:16" ht="21" customHeight="1" x14ac:dyDescent="0.2">
      <c r="A86" s="36">
        <v>355</v>
      </c>
      <c r="B86" s="84" t="s">
        <v>504</v>
      </c>
      <c r="C86" s="61" t="s">
        <v>560</v>
      </c>
      <c r="D86" s="62" t="s">
        <v>178</v>
      </c>
      <c r="E86" s="60" t="s">
        <v>10</v>
      </c>
      <c r="F86" s="60" t="s">
        <v>16</v>
      </c>
      <c r="G86" s="64">
        <v>24.25</v>
      </c>
      <c r="H86" s="63">
        <v>2</v>
      </c>
      <c r="I86" s="63"/>
      <c r="J86" s="60" t="s">
        <v>184</v>
      </c>
      <c r="M86" s="83"/>
      <c r="N86" s="83"/>
      <c r="P86" s="15"/>
    </row>
    <row r="87" spans="1:16" ht="21" customHeight="1" x14ac:dyDescent="0.2">
      <c r="A87" s="36">
        <v>363</v>
      </c>
      <c r="B87" s="84" t="s">
        <v>504</v>
      </c>
      <c r="C87" s="61" t="s">
        <v>599</v>
      </c>
      <c r="D87" s="62" t="s">
        <v>74</v>
      </c>
      <c r="E87" s="60" t="s">
        <v>10</v>
      </c>
      <c r="F87" s="60" t="s">
        <v>61</v>
      </c>
      <c r="G87" s="64">
        <v>24.25</v>
      </c>
      <c r="H87" s="63">
        <v>2</v>
      </c>
      <c r="I87" s="63"/>
      <c r="J87" s="60" t="s">
        <v>145</v>
      </c>
      <c r="M87" s="83"/>
      <c r="N87" s="83"/>
      <c r="P87" s="15"/>
    </row>
    <row r="88" spans="1:16" ht="21" customHeight="1" x14ac:dyDescent="0.2">
      <c r="A88" s="36">
        <v>322</v>
      </c>
      <c r="B88" s="84" t="s">
        <v>777</v>
      </c>
      <c r="C88" s="61" t="s">
        <v>801</v>
      </c>
      <c r="D88" s="62" t="s">
        <v>352</v>
      </c>
      <c r="E88" s="60" t="s">
        <v>10</v>
      </c>
      <c r="F88" s="60" t="s">
        <v>1060</v>
      </c>
      <c r="G88" s="64">
        <v>24.25</v>
      </c>
      <c r="H88" s="63">
        <v>2</v>
      </c>
      <c r="I88" s="63"/>
      <c r="J88" s="60" t="s">
        <v>96</v>
      </c>
      <c r="M88" s="83"/>
      <c r="N88" s="83"/>
      <c r="P88" s="15"/>
    </row>
    <row r="89" spans="1:16" ht="21" customHeight="1" x14ac:dyDescent="0.2">
      <c r="A89" s="36">
        <v>294</v>
      </c>
      <c r="B89" s="84" t="s">
        <v>504</v>
      </c>
      <c r="C89" s="61" t="s">
        <v>743</v>
      </c>
      <c r="D89" s="62" t="s">
        <v>178</v>
      </c>
      <c r="E89" s="60" t="s">
        <v>10</v>
      </c>
      <c r="F89" s="107" t="s">
        <v>15</v>
      </c>
      <c r="G89" s="64">
        <v>24</v>
      </c>
      <c r="H89" s="63">
        <v>2</v>
      </c>
      <c r="I89" s="63"/>
      <c r="J89" s="60" t="s">
        <v>123</v>
      </c>
      <c r="M89" s="83"/>
      <c r="N89" s="83"/>
      <c r="P89" s="15"/>
    </row>
    <row r="90" spans="1:16" ht="21" customHeight="1" x14ac:dyDescent="0.2">
      <c r="A90" s="36">
        <v>230</v>
      </c>
      <c r="B90" s="84" t="s">
        <v>841</v>
      </c>
      <c r="C90" s="61" t="s">
        <v>846</v>
      </c>
      <c r="D90" s="62" t="s">
        <v>284</v>
      </c>
      <c r="E90" s="60" t="s">
        <v>10</v>
      </c>
      <c r="F90" s="107" t="s">
        <v>16</v>
      </c>
      <c r="G90" s="64">
        <v>24</v>
      </c>
      <c r="H90" s="63">
        <v>2</v>
      </c>
      <c r="I90" s="63"/>
      <c r="J90" s="60" t="s">
        <v>94</v>
      </c>
      <c r="M90" s="83"/>
      <c r="N90" s="83"/>
      <c r="P90" s="15"/>
    </row>
    <row r="91" spans="1:16" ht="21" customHeight="1" x14ac:dyDescent="0.2">
      <c r="A91" s="36">
        <v>159</v>
      </c>
      <c r="B91" s="84" t="s">
        <v>501</v>
      </c>
      <c r="C91" s="61" t="s">
        <v>546</v>
      </c>
      <c r="D91" s="62" t="s">
        <v>124</v>
      </c>
      <c r="E91" s="60" t="s">
        <v>10</v>
      </c>
      <c r="F91" s="60" t="s">
        <v>16</v>
      </c>
      <c r="G91" s="64">
        <v>23.75</v>
      </c>
      <c r="H91" s="63">
        <v>2</v>
      </c>
      <c r="I91" s="63"/>
      <c r="J91" s="60" t="s">
        <v>169</v>
      </c>
      <c r="M91" s="83"/>
      <c r="N91" s="83"/>
      <c r="P91" s="15"/>
    </row>
    <row r="92" spans="1:16" ht="21" customHeight="1" x14ac:dyDescent="0.2">
      <c r="A92" s="36">
        <v>185</v>
      </c>
      <c r="B92" s="84" t="s">
        <v>504</v>
      </c>
      <c r="C92" s="61" t="s">
        <v>698</v>
      </c>
      <c r="D92" s="62" t="s">
        <v>135</v>
      </c>
      <c r="E92" s="60" t="s">
        <v>10</v>
      </c>
      <c r="F92" s="60" t="s">
        <v>15</v>
      </c>
      <c r="G92" s="64">
        <v>23.75</v>
      </c>
      <c r="H92" s="63">
        <v>2</v>
      </c>
      <c r="I92" s="63"/>
      <c r="J92" s="60" t="s">
        <v>151</v>
      </c>
      <c r="M92" s="83"/>
      <c r="N92" s="83"/>
      <c r="P92" s="15"/>
    </row>
    <row r="93" spans="1:16" ht="20.25" customHeight="1" x14ac:dyDescent="0.2">
      <c r="A93" s="36">
        <v>102</v>
      </c>
      <c r="B93" s="84" t="s">
        <v>498</v>
      </c>
      <c r="C93" s="61" t="s">
        <v>554</v>
      </c>
      <c r="D93" s="62" t="s">
        <v>178</v>
      </c>
      <c r="E93" s="60" t="s">
        <v>10</v>
      </c>
      <c r="F93" s="60" t="s">
        <v>79</v>
      </c>
      <c r="G93" s="64">
        <v>23.75</v>
      </c>
      <c r="H93" s="63">
        <v>2</v>
      </c>
      <c r="I93" s="63"/>
      <c r="J93" s="60" t="s">
        <v>116</v>
      </c>
      <c r="M93" s="83"/>
      <c r="N93" s="83"/>
      <c r="P93" s="15"/>
    </row>
    <row r="94" spans="1:16" ht="21" customHeight="1" x14ac:dyDescent="0.2">
      <c r="A94" s="36">
        <v>13</v>
      </c>
      <c r="B94" s="84" t="s">
        <v>504</v>
      </c>
      <c r="C94" s="61" t="s">
        <v>581</v>
      </c>
      <c r="D94" s="62" t="s">
        <v>202</v>
      </c>
      <c r="E94" s="60" t="s">
        <v>10</v>
      </c>
      <c r="F94" s="60" t="s">
        <v>14</v>
      </c>
      <c r="G94" s="64">
        <v>23.75</v>
      </c>
      <c r="H94" s="63">
        <v>2</v>
      </c>
      <c r="I94" s="63"/>
      <c r="J94" s="60" t="s">
        <v>123</v>
      </c>
      <c r="M94" s="83"/>
      <c r="N94" s="83"/>
      <c r="P94" s="15"/>
    </row>
    <row r="95" spans="1:16" ht="21" customHeight="1" x14ac:dyDescent="0.2">
      <c r="A95" s="36">
        <v>243</v>
      </c>
      <c r="B95" s="84" t="s">
        <v>504</v>
      </c>
      <c r="C95" s="61" t="s">
        <v>753</v>
      </c>
      <c r="D95" s="62" t="s">
        <v>316</v>
      </c>
      <c r="E95" s="60" t="s">
        <v>10</v>
      </c>
      <c r="F95" s="60" t="s">
        <v>13</v>
      </c>
      <c r="G95" s="64">
        <v>23.75</v>
      </c>
      <c r="H95" s="63">
        <v>2</v>
      </c>
      <c r="I95" s="63"/>
      <c r="J95" s="60" t="s">
        <v>123</v>
      </c>
      <c r="M95" s="83"/>
      <c r="N95" s="83"/>
    </row>
    <row r="96" spans="1:16" ht="21" customHeight="1" x14ac:dyDescent="0.2">
      <c r="A96" s="36">
        <v>430</v>
      </c>
      <c r="B96" s="84" t="s">
        <v>501</v>
      </c>
      <c r="C96" s="61" t="s">
        <v>697</v>
      </c>
      <c r="D96" s="62" t="s">
        <v>182</v>
      </c>
      <c r="E96" s="60" t="s">
        <v>10</v>
      </c>
      <c r="F96" s="60" t="s">
        <v>12</v>
      </c>
      <c r="G96" s="64">
        <v>23.5</v>
      </c>
      <c r="H96" s="63">
        <v>2</v>
      </c>
      <c r="I96" s="63"/>
      <c r="J96" s="60" t="s">
        <v>169</v>
      </c>
      <c r="M96" s="83"/>
      <c r="N96" s="83"/>
      <c r="P96" s="15"/>
    </row>
    <row r="97" spans="1:16" ht="21" customHeight="1" x14ac:dyDescent="0.2">
      <c r="A97" s="36">
        <v>383</v>
      </c>
      <c r="B97" s="84" t="s">
        <v>498</v>
      </c>
      <c r="C97" s="61" t="s">
        <v>675</v>
      </c>
      <c r="D97" s="62" t="s">
        <v>268</v>
      </c>
      <c r="E97" s="60" t="s">
        <v>10</v>
      </c>
      <c r="F97" s="60" t="s">
        <v>11</v>
      </c>
      <c r="G97" s="64">
        <v>23.5</v>
      </c>
      <c r="H97" s="63">
        <v>2</v>
      </c>
      <c r="I97" s="63"/>
      <c r="J97" s="60" t="s">
        <v>116</v>
      </c>
      <c r="M97" s="83"/>
      <c r="N97" s="83"/>
      <c r="P97" s="15"/>
    </row>
    <row r="98" spans="1:16" ht="21" customHeight="1" x14ac:dyDescent="0.2">
      <c r="A98" s="36">
        <v>258</v>
      </c>
      <c r="B98" s="84" t="s">
        <v>504</v>
      </c>
      <c r="C98" s="61" t="s">
        <v>531</v>
      </c>
      <c r="D98" s="62" t="s">
        <v>155</v>
      </c>
      <c r="E98" s="60" t="s">
        <v>10</v>
      </c>
      <c r="F98" s="60" t="s">
        <v>67</v>
      </c>
      <c r="G98" s="64">
        <v>23.5</v>
      </c>
      <c r="H98" s="63">
        <v>2</v>
      </c>
      <c r="I98" s="63"/>
      <c r="J98" s="60" t="s">
        <v>123</v>
      </c>
      <c r="M98" s="83"/>
      <c r="N98" s="83"/>
      <c r="P98" s="15"/>
    </row>
    <row r="99" spans="1:16" ht="21" customHeight="1" x14ac:dyDescent="0.2">
      <c r="A99" s="36">
        <v>327</v>
      </c>
      <c r="B99" s="84" t="s">
        <v>504</v>
      </c>
      <c r="C99" s="61" t="s">
        <v>658</v>
      </c>
      <c r="D99" s="62" t="s">
        <v>208</v>
      </c>
      <c r="E99" s="60" t="s">
        <v>10</v>
      </c>
      <c r="F99" s="60" t="s">
        <v>64</v>
      </c>
      <c r="G99" s="64">
        <v>23.5</v>
      </c>
      <c r="H99" s="63">
        <v>2</v>
      </c>
      <c r="I99" s="63"/>
      <c r="J99" s="60" t="s">
        <v>123</v>
      </c>
      <c r="M99" s="83"/>
      <c r="N99" s="83"/>
      <c r="P99" s="15"/>
    </row>
    <row r="100" spans="1:16" ht="21" customHeight="1" x14ac:dyDescent="0.2">
      <c r="A100" s="36">
        <v>461</v>
      </c>
      <c r="B100" s="84" t="s">
        <v>773</v>
      </c>
      <c r="C100" s="61" t="s">
        <v>793</v>
      </c>
      <c r="D100" s="62" t="s">
        <v>284</v>
      </c>
      <c r="E100" s="60" t="s">
        <v>10</v>
      </c>
      <c r="F100" s="60" t="s">
        <v>42</v>
      </c>
      <c r="G100" s="64">
        <v>23</v>
      </c>
      <c r="H100" s="63">
        <v>2</v>
      </c>
      <c r="I100" s="63"/>
      <c r="J100" s="60" t="s">
        <v>334</v>
      </c>
      <c r="M100" s="83"/>
      <c r="N100" s="83"/>
      <c r="P100" s="15"/>
    </row>
    <row r="101" spans="1:16" ht="21" customHeight="1" x14ac:dyDescent="0.2">
      <c r="A101" s="36">
        <v>504</v>
      </c>
      <c r="B101" s="84" t="s">
        <v>894</v>
      </c>
      <c r="C101" s="61" t="s">
        <v>900</v>
      </c>
      <c r="D101" s="62" t="s">
        <v>403</v>
      </c>
      <c r="E101" s="60" t="s">
        <v>10</v>
      </c>
      <c r="F101" s="107" t="s">
        <v>15</v>
      </c>
      <c r="G101" s="64">
        <v>23</v>
      </c>
      <c r="H101" s="63">
        <v>2</v>
      </c>
      <c r="I101" s="63"/>
      <c r="J101" s="60" t="s">
        <v>400</v>
      </c>
      <c r="M101" s="83"/>
      <c r="N101" s="83"/>
      <c r="P101" s="15"/>
    </row>
    <row r="102" spans="1:16" ht="21" customHeight="1" x14ac:dyDescent="0.2">
      <c r="A102" s="36">
        <v>144</v>
      </c>
      <c r="B102" s="84" t="s">
        <v>498</v>
      </c>
      <c r="C102" s="61" t="s">
        <v>723</v>
      </c>
      <c r="D102" s="62" t="s">
        <v>54</v>
      </c>
      <c r="E102" s="60" t="s">
        <v>10</v>
      </c>
      <c r="F102" s="107" t="s">
        <v>14</v>
      </c>
      <c r="G102" s="64">
        <v>22.75</v>
      </c>
      <c r="H102" s="63">
        <v>2</v>
      </c>
      <c r="I102" s="63"/>
      <c r="J102" s="60" t="s">
        <v>303</v>
      </c>
      <c r="M102" s="83"/>
      <c r="N102" s="83"/>
      <c r="P102" s="15"/>
    </row>
    <row r="103" spans="1:16" ht="21" customHeight="1" x14ac:dyDescent="0.2">
      <c r="A103" s="36">
        <v>66</v>
      </c>
      <c r="B103" s="84" t="s">
        <v>501</v>
      </c>
      <c r="C103" s="61" t="s">
        <v>561</v>
      </c>
      <c r="D103" s="62" t="s">
        <v>185</v>
      </c>
      <c r="E103" s="60" t="s">
        <v>10</v>
      </c>
      <c r="F103" s="107" t="s">
        <v>61</v>
      </c>
      <c r="G103" s="64">
        <v>22.75</v>
      </c>
      <c r="H103" s="63">
        <v>2</v>
      </c>
      <c r="I103" s="63"/>
      <c r="J103" s="60" t="s">
        <v>186</v>
      </c>
      <c r="M103" s="83"/>
      <c r="N103" s="83"/>
      <c r="P103" s="15"/>
    </row>
    <row r="104" spans="1:16" ht="21" customHeight="1" x14ac:dyDescent="0.2">
      <c r="A104" s="36">
        <v>119</v>
      </c>
      <c r="B104" s="84" t="s">
        <v>501</v>
      </c>
      <c r="C104" s="61" t="s">
        <v>613</v>
      </c>
      <c r="D104" s="62" t="s">
        <v>227</v>
      </c>
      <c r="E104" s="60" t="s">
        <v>10</v>
      </c>
      <c r="F104" s="60" t="s">
        <v>11</v>
      </c>
      <c r="G104" s="64">
        <v>22.75</v>
      </c>
      <c r="H104" s="63">
        <v>2</v>
      </c>
      <c r="I104" s="63"/>
      <c r="J104" s="60" t="s">
        <v>169</v>
      </c>
      <c r="M104" s="83"/>
      <c r="N104" s="83"/>
      <c r="P104" s="15"/>
    </row>
    <row r="105" spans="1:16" ht="21" customHeight="1" x14ac:dyDescent="0.2">
      <c r="A105" s="36">
        <v>65</v>
      </c>
      <c r="B105" s="84" t="s">
        <v>504</v>
      </c>
      <c r="C105" s="61" t="s">
        <v>555</v>
      </c>
      <c r="D105" s="62" t="s">
        <v>179</v>
      </c>
      <c r="E105" s="60" t="s">
        <v>10</v>
      </c>
      <c r="F105" s="60" t="s">
        <v>12</v>
      </c>
      <c r="G105" s="64">
        <v>22.5</v>
      </c>
      <c r="H105" s="63">
        <v>2</v>
      </c>
      <c r="I105" s="63"/>
      <c r="J105" s="60" t="s">
        <v>180</v>
      </c>
      <c r="M105" s="83"/>
      <c r="N105" s="83"/>
      <c r="P105" s="15"/>
    </row>
    <row r="106" spans="1:16" ht="21" customHeight="1" x14ac:dyDescent="0.2">
      <c r="A106" s="36">
        <v>508</v>
      </c>
      <c r="B106" s="84" t="s">
        <v>504</v>
      </c>
      <c r="C106" s="61" t="s">
        <v>559</v>
      </c>
      <c r="D106" s="62" t="s">
        <v>183</v>
      </c>
      <c r="E106" s="60" t="s">
        <v>10</v>
      </c>
      <c r="F106" s="60" t="s">
        <v>13</v>
      </c>
      <c r="G106" s="64">
        <v>22.5</v>
      </c>
      <c r="H106" s="63">
        <v>2</v>
      </c>
      <c r="I106" s="63"/>
      <c r="J106" s="60" t="s">
        <v>123</v>
      </c>
      <c r="M106" s="83"/>
      <c r="N106" s="83"/>
      <c r="P106" s="15"/>
    </row>
    <row r="107" spans="1:16" ht="21" customHeight="1" x14ac:dyDescent="0.2">
      <c r="A107" s="36">
        <v>414</v>
      </c>
      <c r="B107" s="84" t="s">
        <v>498</v>
      </c>
      <c r="C107" s="61" t="s">
        <v>582</v>
      </c>
      <c r="D107" s="62" t="s">
        <v>203</v>
      </c>
      <c r="E107" s="60" t="s">
        <v>10</v>
      </c>
      <c r="F107" s="60" t="s">
        <v>14</v>
      </c>
      <c r="G107" s="64">
        <v>22.25</v>
      </c>
      <c r="H107" s="63">
        <v>2</v>
      </c>
      <c r="I107" s="63"/>
      <c r="J107" s="60" t="s">
        <v>116</v>
      </c>
      <c r="M107" s="83"/>
      <c r="N107" s="83"/>
      <c r="P107" s="15"/>
    </row>
    <row r="108" spans="1:16" ht="21" customHeight="1" x14ac:dyDescent="0.2">
      <c r="A108" s="36">
        <v>483</v>
      </c>
      <c r="B108" s="84" t="s">
        <v>481</v>
      </c>
      <c r="C108" s="61" t="s">
        <v>485</v>
      </c>
      <c r="D108" s="62" t="s">
        <v>102</v>
      </c>
      <c r="E108" s="60" t="s">
        <v>10</v>
      </c>
      <c r="F108" s="60" t="s">
        <v>79</v>
      </c>
      <c r="G108" s="64">
        <v>22.25</v>
      </c>
      <c r="H108" s="63">
        <v>2</v>
      </c>
      <c r="I108" s="63"/>
      <c r="J108" s="60" t="s">
        <v>94</v>
      </c>
      <c r="M108" s="83"/>
      <c r="N108" s="83"/>
      <c r="P108" s="15"/>
    </row>
    <row r="109" spans="1:16" ht="21" customHeight="1" x14ac:dyDescent="0.2">
      <c r="A109" s="36">
        <v>382</v>
      </c>
      <c r="B109" s="84" t="s">
        <v>504</v>
      </c>
      <c r="C109" s="61" t="s">
        <v>671</v>
      </c>
      <c r="D109" s="62" t="s">
        <v>265</v>
      </c>
      <c r="E109" s="60" t="s">
        <v>10</v>
      </c>
      <c r="F109" s="107" t="s">
        <v>1060</v>
      </c>
      <c r="G109" s="64">
        <v>22.25</v>
      </c>
      <c r="H109" s="63">
        <v>2</v>
      </c>
      <c r="I109" s="63"/>
      <c r="J109" s="60" t="s">
        <v>266</v>
      </c>
      <c r="M109" s="83"/>
      <c r="N109" s="83"/>
      <c r="P109" s="15"/>
    </row>
    <row r="110" spans="1:16" ht="21" customHeight="1" x14ac:dyDescent="0.2">
      <c r="A110" s="36">
        <v>226</v>
      </c>
      <c r="B110" s="84" t="s">
        <v>504</v>
      </c>
      <c r="C110" s="61" t="s">
        <v>673</v>
      </c>
      <c r="D110" s="62" t="s">
        <v>166</v>
      </c>
      <c r="E110" s="60" t="s">
        <v>10</v>
      </c>
      <c r="F110" s="60" t="s">
        <v>16</v>
      </c>
      <c r="G110" s="64">
        <v>22</v>
      </c>
      <c r="H110" s="63">
        <v>2</v>
      </c>
      <c r="I110" s="63"/>
      <c r="J110" s="60" t="s">
        <v>151</v>
      </c>
      <c r="M110" s="83"/>
      <c r="N110" s="83"/>
      <c r="P110" s="15"/>
    </row>
    <row r="111" spans="1:16" ht="21" customHeight="1" x14ac:dyDescent="0.2">
      <c r="A111" s="36">
        <v>302</v>
      </c>
      <c r="B111" s="84" t="s">
        <v>504</v>
      </c>
      <c r="C111" s="61" t="s">
        <v>523</v>
      </c>
      <c r="D111" s="62" t="s">
        <v>144</v>
      </c>
      <c r="E111" s="60" t="s">
        <v>10</v>
      </c>
      <c r="F111" s="60" t="s">
        <v>61</v>
      </c>
      <c r="G111" s="64">
        <v>22</v>
      </c>
      <c r="H111" s="63">
        <v>2</v>
      </c>
      <c r="I111" s="63"/>
      <c r="J111" s="60" t="s">
        <v>145</v>
      </c>
      <c r="M111" s="83"/>
      <c r="N111" s="83"/>
      <c r="P111" s="15"/>
    </row>
    <row r="112" spans="1:16" ht="21" customHeight="1" x14ac:dyDescent="0.2">
      <c r="A112" s="36">
        <v>255</v>
      </c>
      <c r="B112" s="84" t="s">
        <v>498</v>
      </c>
      <c r="C112" s="61" t="s">
        <v>540</v>
      </c>
      <c r="D112" s="62" t="s">
        <v>164</v>
      </c>
      <c r="E112" s="60" t="s">
        <v>10</v>
      </c>
      <c r="F112" s="107" t="s">
        <v>61</v>
      </c>
      <c r="G112" s="64">
        <v>22</v>
      </c>
      <c r="H112" s="63">
        <v>2</v>
      </c>
      <c r="I112" s="63"/>
      <c r="J112" s="60" t="s">
        <v>116</v>
      </c>
      <c r="M112" s="83"/>
      <c r="N112" s="83"/>
      <c r="P112" s="15"/>
    </row>
    <row r="113" spans="1:16" ht="21" customHeight="1" x14ac:dyDescent="0.2">
      <c r="A113" s="36">
        <v>442</v>
      </c>
      <c r="B113" s="84" t="s">
        <v>504</v>
      </c>
      <c r="C113" s="61" t="s">
        <v>751</v>
      </c>
      <c r="D113" s="62" t="s">
        <v>316</v>
      </c>
      <c r="E113" s="60" t="s">
        <v>10</v>
      </c>
      <c r="F113" s="60" t="s">
        <v>1060</v>
      </c>
      <c r="G113" s="64">
        <v>22</v>
      </c>
      <c r="H113" s="63">
        <v>2</v>
      </c>
      <c r="I113" s="63"/>
      <c r="J113" s="60" t="s">
        <v>123</v>
      </c>
      <c r="M113" s="83"/>
      <c r="N113" s="83"/>
      <c r="P113" s="15"/>
    </row>
    <row r="114" spans="1:16" ht="21" customHeight="1" x14ac:dyDescent="0.2">
      <c r="A114" s="36">
        <v>7</v>
      </c>
      <c r="B114" s="84" t="s">
        <v>504</v>
      </c>
      <c r="C114" s="61" t="s">
        <v>528</v>
      </c>
      <c r="D114" s="62" t="s">
        <v>150</v>
      </c>
      <c r="E114" s="60" t="s">
        <v>10</v>
      </c>
      <c r="F114" s="60" t="s">
        <v>61</v>
      </c>
      <c r="G114" s="64">
        <v>21.75</v>
      </c>
      <c r="H114" s="63">
        <v>2</v>
      </c>
      <c r="I114" s="63"/>
      <c r="J114" s="60" t="s">
        <v>151</v>
      </c>
      <c r="M114" s="83"/>
      <c r="N114" s="83"/>
      <c r="P114" s="15"/>
    </row>
    <row r="115" spans="1:16" ht="21" customHeight="1" x14ac:dyDescent="0.2">
      <c r="A115" s="36">
        <v>2</v>
      </c>
      <c r="B115" s="84" t="s">
        <v>498</v>
      </c>
      <c r="C115" s="61" t="s">
        <v>514</v>
      </c>
      <c r="D115" s="62" t="s">
        <v>135</v>
      </c>
      <c r="E115" s="60" t="s">
        <v>10</v>
      </c>
      <c r="F115" s="60" t="s">
        <v>16</v>
      </c>
      <c r="G115" s="64">
        <v>21.75</v>
      </c>
      <c r="H115" s="63">
        <v>2</v>
      </c>
      <c r="I115" s="63"/>
      <c r="J115" s="60" t="s">
        <v>116</v>
      </c>
      <c r="M115" s="83"/>
      <c r="N115" s="83"/>
      <c r="P115" s="15"/>
    </row>
    <row r="116" spans="1:16" ht="21" customHeight="1" x14ac:dyDescent="0.2">
      <c r="A116" s="36">
        <v>175</v>
      </c>
      <c r="B116" s="84" t="s">
        <v>498</v>
      </c>
      <c r="C116" s="61" t="s">
        <v>611</v>
      </c>
      <c r="D116" s="62" t="s">
        <v>226</v>
      </c>
      <c r="E116" s="60" t="s">
        <v>10</v>
      </c>
      <c r="F116" s="60" t="s">
        <v>15</v>
      </c>
      <c r="G116" s="64">
        <v>21.75</v>
      </c>
      <c r="H116" s="63">
        <v>2</v>
      </c>
      <c r="I116" s="63"/>
      <c r="J116" s="60" t="s">
        <v>116</v>
      </c>
      <c r="M116" s="83"/>
      <c r="N116" s="83"/>
      <c r="P116" s="15"/>
    </row>
    <row r="117" spans="1:16" ht="19.5" customHeight="1" x14ac:dyDescent="0.2">
      <c r="A117" s="36">
        <v>208</v>
      </c>
      <c r="B117" s="84" t="s">
        <v>777</v>
      </c>
      <c r="C117" s="61" t="s">
        <v>788</v>
      </c>
      <c r="D117" s="62" t="s">
        <v>343</v>
      </c>
      <c r="E117" s="60" t="s">
        <v>10</v>
      </c>
      <c r="F117" s="60" t="s">
        <v>79</v>
      </c>
      <c r="G117" s="64">
        <v>21.75</v>
      </c>
      <c r="H117" s="63">
        <v>2</v>
      </c>
      <c r="I117" s="63"/>
      <c r="J117" s="60" t="s">
        <v>96</v>
      </c>
      <c r="M117" s="83"/>
      <c r="N117" s="83"/>
      <c r="P117" s="15"/>
    </row>
    <row r="118" spans="1:16" ht="21" customHeight="1" x14ac:dyDescent="0.2">
      <c r="A118" s="36">
        <v>249</v>
      </c>
      <c r="B118" s="84" t="s">
        <v>498</v>
      </c>
      <c r="C118" s="61" t="s">
        <v>499</v>
      </c>
      <c r="D118" s="62" t="s">
        <v>115</v>
      </c>
      <c r="E118" s="60" t="s">
        <v>10</v>
      </c>
      <c r="F118" s="60" t="s">
        <v>14</v>
      </c>
      <c r="G118" s="64">
        <v>21.5</v>
      </c>
      <c r="H118" s="63">
        <v>2</v>
      </c>
      <c r="I118" s="63"/>
      <c r="J118" s="60" t="s">
        <v>116</v>
      </c>
      <c r="M118" s="83"/>
      <c r="N118" s="83"/>
      <c r="P118" s="15"/>
    </row>
    <row r="119" spans="1:16" ht="21" customHeight="1" x14ac:dyDescent="0.2">
      <c r="A119" s="36">
        <v>316</v>
      </c>
      <c r="B119" s="84" t="s">
        <v>498</v>
      </c>
      <c r="C119" s="61" t="s">
        <v>569</v>
      </c>
      <c r="D119" s="62" t="s">
        <v>191</v>
      </c>
      <c r="E119" s="60" t="s">
        <v>10</v>
      </c>
      <c r="F119" s="60" t="s">
        <v>13</v>
      </c>
      <c r="G119" s="64">
        <v>21.5</v>
      </c>
      <c r="H119" s="63">
        <v>2</v>
      </c>
      <c r="I119" s="63"/>
      <c r="J119" s="60" t="s">
        <v>116</v>
      </c>
      <c r="M119" s="83"/>
      <c r="N119" s="83"/>
      <c r="P119" s="15"/>
    </row>
    <row r="120" spans="1:16" ht="21" customHeight="1" x14ac:dyDescent="0.2">
      <c r="A120" s="36">
        <v>381</v>
      </c>
      <c r="B120" s="84" t="s">
        <v>504</v>
      </c>
      <c r="C120" s="61" t="s">
        <v>670</v>
      </c>
      <c r="D120" s="62" t="s">
        <v>225</v>
      </c>
      <c r="E120" s="60" t="s">
        <v>10</v>
      </c>
      <c r="F120" s="60" t="s">
        <v>12</v>
      </c>
      <c r="G120" s="64">
        <v>21.5</v>
      </c>
      <c r="H120" s="63">
        <v>2</v>
      </c>
      <c r="I120" s="63"/>
      <c r="J120" s="60" t="s">
        <v>123</v>
      </c>
      <c r="M120" s="83"/>
      <c r="N120" s="83"/>
      <c r="P120" s="15"/>
    </row>
    <row r="121" spans="1:16" ht="21" customHeight="1" x14ac:dyDescent="0.2">
      <c r="A121" s="36">
        <v>411</v>
      </c>
      <c r="B121" s="84" t="s">
        <v>827</v>
      </c>
      <c r="C121" s="61" t="s">
        <v>831</v>
      </c>
      <c r="D121" s="62" t="s">
        <v>368</v>
      </c>
      <c r="E121" s="60" t="s">
        <v>10</v>
      </c>
      <c r="F121" s="60" t="s">
        <v>11</v>
      </c>
      <c r="G121" s="64">
        <v>21.5</v>
      </c>
      <c r="H121" s="63">
        <v>2</v>
      </c>
      <c r="I121" s="63"/>
      <c r="J121" s="60" t="s">
        <v>334</v>
      </c>
      <c r="M121" s="83"/>
      <c r="N121" s="83"/>
      <c r="P121" s="15"/>
    </row>
    <row r="122" spans="1:16" ht="21" customHeight="1" x14ac:dyDescent="0.2">
      <c r="A122" s="36">
        <v>455</v>
      </c>
      <c r="B122" s="84" t="s">
        <v>501</v>
      </c>
      <c r="C122" s="61" t="s">
        <v>522</v>
      </c>
      <c r="D122" s="62" t="s">
        <v>143</v>
      </c>
      <c r="E122" s="60" t="s">
        <v>10</v>
      </c>
      <c r="F122" s="60" t="s">
        <v>67</v>
      </c>
      <c r="G122" s="64">
        <v>21.25</v>
      </c>
      <c r="H122" s="63">
        <v>2</v>
      </c>
      <c r="I122" s="63"/>
      <c r="J122" s="60" t="s">
        <v>112</v>
      </c>
      <c r="M122" s="83"/>
      <c r="N122" s="83"/>
      <c r="P122" s="15"/>
    </row>
    <row r="123" spans="1:16" ht="21" customHeight="1" x14ac:dyDescent="0.2">
      <c r="A123" s="36">
        <v>519</v>
      </c>
      <c r="B123" s="84" t="s">
        <v>504</v>
      </c>
      <c r="C123" s="61" t="s">
        <v>598</v>
      </c>
      <c r="D123" s="62" t="s">
        <v>206</v>
      </c>
      <c r="E123" s="60" t="s">
        <v>10</v>
      </c>
      <c r="F123" s="60" t="s">
        <v>64</v>
      </c>
      <c r="G123" s="64">
        <v>21.25</v>
      </c>
      <c r="H123" s="63">
        <v>2</v>
      </c>
      <c r="I123" s="63"/>
      <c r="J123" s="60" t="s">
        <v>123</v>
      </c>
      <c r="M123" s="83"/>
      <c r="N123" s="83"/>
      <c r="P123" s="15"/>
    </row>
    <row r="124" spans="1:16" ht="21" customHeight="1" x14ac:dyDescent="0.2">
      <c r="A124" s="36">
        <v>51</v>
      </c>
      <c r="B124" s="84" t="s">
        <v>501</v>
      </c>
      <c r="C124" s="61" t="s">
        <v>502</v>
      </c>
      <c r="D124" s="62" t="s">
        <v>118</v>
      </c>
      <c r="E124" s="60" t="s">
        <v>10</v>
      </c>
      <c r="F124" s="60" t="s">
        <v>42</v>
      </c>
      <c r="G124" s="64">
        <v>21</v>
      </c>
      <c r="H124" s="63">
        <v>2</v>
      </c>
      <c r="I124" s="63"/>
      <c r="J124" s="60" t="s">
        <v>119</v>
      </c>
      <c r="M124" s="83"/>
      <c r="N124" s="83"/>
      <c r="P124" s="15"/>
    </row>
    <row r="125" spans="1:16" ht="21" customHeight="1" x14ac:dyDescent="0.2">
      <c r="A125" s="36">
        <v>60</v>
      </c>
      <c r="B125" s="84" t="s">
        <v>996</v>
      </c>
      <c r="C125" s="61" t="s">
        <v>998</v>
      </c>
      <c r="D125" s="62" t="s">
        <v>442</v>
      </c>
      <c r="E125" s="60" t="s">
        <v>10</v>
      </c>
      <c r="F125" s="60" t="s">
        <v>42</v>
      </c>
      <c r="G125" s="64">
        <v>21</v>
      </c>
      <c r="H125" s="63">
        <v>2</v>
      </c>
      <c r="I125" s="63"/>
      <c r="J125" s="60" t="s">
        <v>151</v>
      </c>
      <c r="M125" s="83"/>
      <c r="N125" s="83"/>
      <c r="P125" s="15"/>
    </row>
    <row r="126" spans="1:16" ht="21" customHeight="1" x14ac:dyDescent="0.2">
      <c r="A126" s="36">
        <v>136</v>
      </c>
      <c r="B126" s="84" t="s">
        <v>498</v>
      </c>
      <c r="C126" s="61" t="s">
        <v>696</v>
      </c>
      <c r="D126" s="62" t="s">
        <v>287</v>
      </c>
      <c r="E126" s="60" t="s">
        <v>10</v>
      </c>
      <c r="F126" s="60" t="s">
        <v>64</v>
      </c>
      <c r="G126" s="64">
        <v>21</v>
      </c>
      <c r="H126" s="63">
        <v>2</v>
      </c>
      <c r="I126" s="63"/>
      <c r="J126" s="60" t="s">
        <v>116</v>
      </c>
      <c r="M126" s="83"/>
      <c r="N126" s="83"/>
      <c r="P126" s="15"/>
    </row>
    <row r="127" spans="1:16" ht="21" customHeight="1" x14ac:dyDescent="0.2">
      <c r="A127" s="36">
        <v>111</v>
      </c>
      <c r="B127" s="84" t="s">
        <v>827</v>
      </c>
      <c r="C127" s="61" t="s">
        <v>833</v>
      </c>
      <c r="D127" s="62" t="s">
        <v>369</v>
      </c>
      <c r="E127" s="60" t="s">
        <v>10</v>
      </c>
      <c r="F127" s="60" t="s">
        <v>67</v>
      </c>
      <c r="G127" s="64">
        <v>21</v>
      </c>
      <c r="H127" s="63">
        <v>2</v>
      </c>
      <c r="I127" s="63"/>
      <c r="J127" s="60" t="s">
        <v>334</v>
      </c>
      <c r="M127" s="83"/>
      <c r="N127" s="83"/>
      <c r="P127" s="15"/>
    </row>
    <row r="128" spans="1:16" ht="21" customHeight="1" x14ac:dyDescent="0.2">
      <c r="A128" s="36">
        <v>457</v>
      </c>
      <c r="B128" s="84" t="s">
        <v>501</v>
      </c>
      <c r="C128" s="61" t="s">
        <v>547</v>
      </c>
      <c r="D128" s="62" t="s">
        <v>170</v>
      </c>
      <c r="E128" s="60" t="s">
        <v>10</v>
      </c>
      <c r="F128" s="60" t="s">
        <v>11</v>
      </c>
      <c r="G128" s="64">
        <v>20.75</v>
      </c>
      <c r="H128" s="63">
        <v>2</v>
      </c>
      <c r="I128" s="63"/>
      <c r="J128" s="60" t="s">
        <v>169</v>
      </c>
      <c r="M128" s="83"/>
      <c r="N128" s="83"/>
      <c r="P128" s="15"/>
    </row>
    <row r="129" spans="1:16" ht="17.25" customHeight="1" x14ac:dyDescent="0.2">
      <c r="A129" s="36">
        <v>270</v>
      </c>
      <c r="B129" s="84" t="s">
        <v>847</v>
      </c>
      <c r="C129" s="61" t="s">
        <v>864</v>
      </c>
      <c r="D129" s="62" t="s">
        <v>204</v>
      </c>
      <c r="E129" s="60" t="s">
        <v>10</v>
      </c>
      <c r="F129" s="60" t="s">
        <v>12</v>
      </c>
      <c r="G129" s="64">
        <v>20.75</v>
      </c>
      <c r="H129" s="63">
        <v>2</v>
      </c>
      <c r="I129" s="63"/>
      <c r="J129" s="60" t="s">
        <v>145</v>
      </c>
      <c r="M129" s="83"/>
      <c r="N129" s="83"/>
      <c r="P129" s="15"/>
    </row>
    <row r="130" spans="1:16" ht="21" customHeight="1" x14ac:dyDescent="0.2">
      <c r="A130" s="36">
        <v>507</v>
      </c>
      <c r="B130" s="84" t="s">
        <v>496</v>
      </c>
      <c r="C130" s="61" t="s">
        <v>497</v>
      </c>
      <c r="D130" s="62" t="s">
        <v>113</v>
      </c>
      <c r="E130" s="60" t="s">
        <v>10</v>
      </c>
      <c r="F130" s="60" t="s">
        <v>13</v>
      </c>
      <c r="G130" s="64">
        <v>20.75</v>
      </c>
      <c r="H130" s="63">
        <v>2</v>
      </c>
      <c r="I130" s="63"/>
      <c r="J130" s="60" t="s">
        <v>114</v>
      </c>
      <c r="M130" s="83"/>
      <c r="N130" s="83"/>
      <c r="P130" s="15"/>
    </row>
    <row r="131" spans="1:16" ht="21" customHeight="1" x14ac:dyDescent="0.2">
      <c r="A131" s="36">
        <v>342</v>
      </c>
      <c r="B131" s="84" t="s">
        <v>777</v>
      </c>
      <c r="C131" s="61" t="s">
        <v>822</v>
      </c>
      <c r="D131" s="62" t="s">
        <v>364</v>
      </c>
      <c r="E131" s="60" t="s">
        <v>10</v>
      </c>
      <c r="F131" s="60" t="s">
        <v>14</v>
      </c>
      <c r="G131" s="64">
        <v>20.75</v>
      </c>
      <c r="H131" s="63">
        <v>2</v>
      </c>
      <c r="I131" s="63"/>
      <c r="J131" s="60" t="s">
        <v>96</v>
      </c>
      <c r="M131" s="83"/>
      <c r="N131" s="83"/>
      <c r="P131" s="15"/>
    </row>
    <row r="132" spans="1:16" ht="21" customHeight="1" x14ac:dyDescent="0.2">
      <c r="A132" s="36">
        <v>426</v>
      </c>
      <c r="B132" s="84" t="s">
        <v>777</v>
      </c>
      <c r="C132" s="61" t="s">
        <v>806</v>
      </c>
      <c r="D132" s="62" t="s">
        <v>354</v>
      </c>
      <c r="E132" s="60" t="s">
        <v>10</v>
      </c>
      <c r="F132" s="60" t="s">
        <v>79</v>
      </c>
      <c r="G132" s="64">
        <v>20.75</v>
      </c>
      <c r="H132" s="63">
        <v>2</v>
      </c>
      <c r="I132" s="63"/>
      <c r="J132" s="60" t="s">
        <v>96</v>
      </c>
      <c r="M132" s="83"/>
      <c r="N132" s="83"/>
      <c r="P132" s="15"/>
    </row>
    <row r="133" spans="1:16" ht="21" customHeight="1" x14ac:dyDescent="0.2">
      <c r="A133" s="36">
        <v>242</v>
      </c>
      <c r="B133" s="84" t="s">
        <v>851</v>
      </c>
      <c r="C133" s="61" t="s">
        <v>880</v>
      </c>
      <c r="D133" s="62" t="s">
        <v>168</v>
      </c>
      <c r="E133" s="60" t="s">
        <v>10</v>
      </c>
      <c r="F133" s="60" t="s">
        <v>15</v>
      </c>
      <c r="G133" s="64">
        <v>20.75</v>
      </c>
      <c r="H133" s="63">
        <v>2</v>
      </c>
      <c r="I133" s="63"/>
      <c r="J133" s="60" t="s">
        <v>334</v>
      </c>
      <c r="M133" s="83"/>
      <c r="N133" s="83"/>
      <c r="P133" s="15"/>
    </row>
    <row r="134" spans="1:16" ht="21" customHeight="1" x14ac:dyDescent="0.2">
      <c r="A134" s="36">
        <v>385</v>
      </c>
      <c r="B134" s="84" t="s">
        <v>773</v>
      </c>
      <c r="C134" s="61" t="s">
        <v>816</v>
      </c>
      <c r="D134" s="62" t="s">
        <v>359</v>
      </c>
      <c r="E134" s="60" t="s">
        <v>10</v>
      </c>
      <c r="F134" s="60" t="s">
        <v>16</v>
      </c>
      <c r="G134" s="64">
        <v>20.75</v>
      </c>
      <c r="H134" s="63">
        <v>2</v>
      </c>
      <c r="I134" s="63"/>
      <c r="J134" s="60" t="s">
        <v>334</v>
      </c>
      <c r="M134" s="83"/>
      <c r="N134" s="83"/>
      <c r="P134" s="15"/>
    </row>
    <row r="135" spans="1:16" ht="21" customHeight="1" x14ac:dyDescent="0.2">
      <c r="A135" s="36">
        <v>413</v>
      </c>
      <c r="B135" s="84" t="s">
        <v>894</v>
      </c>
      <c r="C135" s="61" t="s">
        <v>905</v>
      </c>
      <c r="D135" s="62" t="s">
        <v>405</v>
      </c>
      <c r="E135" s="60" t="s">
        <v>10</v>
      </c>
      <c r="F135" s="107" t="s">
        <v>1060</v>
      </c>
      <c r="G135" s="64">
        <v>20.5</v>
      </c>
      <c r="H135" s="63">
        <v>2</v>
      </c>
      <c r="I135" s="63"/>
      <c r="J135" s="60" t="s">
        <v>119</v>
      </c>
      <c r="M135" s="83"/>
      <c r="N135" s="83"/>
      <c r="P135" s="15"/>
    </row>
    <row r="136" spans="1:16" ht="21" customHeight="1" x14ac:dyDescent="0.2">
      <c r="A136" s="36">
        <v>319</v>
      </c>
      <c r="B136" s="84" t="s">
        <v>847</v>
      </c>
      <c r="C136" s="61" t="s">
        <v>862</v>
      </c>
      <c r="D136" s="62" t="s">
        <v>117</v>
      </c>
      <c r="E136" s="60" t="s">
        <v>10</v>
      </c>
      <c r="F136" s="60" t="s">
        <v>1060</v>
      </c>
      <c r="G136" s="64">
        <v>20.5</v>
      </c>
      <c r="H136" s="63">
        <v>2</v>
      </c>
      <c r="I136" s="63"/>
      <c r="J136" s="60" t="s">
        <v>310</v>
      </c>
      <c r="M136" s="83"/>
      <c r="N136" s="83"/>
      <c r="P136" s="15"/>
    </row>
    <row r="137" spans="1:16" ht="21" customHeight="1" x14ac:dyDescent="0.2">
      <c r="A137" s="36">
        <v>397</v>
      </c>
      <c r="B137" s="84" t="s">
        <v>851</v>
      </c>
      <c r="C137" s="61" t="s">
        <v>884</v>
      </c>
      <c r="D137" s="62" t="s">
        <v>363</v>
      </c>
      <c r="E137" s="60" t="s">
        <v>10</v>
      </c>
      <c r="F137" s="60" t="s">
        <v>1060</v>
      </c>
      <c r="G137" s="64">
        <v>20.5</v>
      </c>
      <c r="H137" s="63">
        <v>2</v>
      </c>
      <c r="I137" s="63"/>
      <c r="J137" s="60" t="s">
        <v>394</v>
      </c>
      <c r="M137" s="83"/>
      <c r="N137" s="83"/>
      <c r="P137" s="15"/>
    </row>
    <row r="138" spans="1:16" ht="21" customHeight="1" x14ac:dyDescent="0.2">
      <c r="A138" s="36">
        <v>158</v>
      </c>
      <c r="B138" s="84" t="s">
        <v>849</v>
      </c>
      <c r="C138" s="61" t="s">
        <v>855</v>
      </c>
      <c r="D138" s="62" t="s">
        <v>274</v>
      </c>
      <c r="E138" s="60" t="s">
        <v>10</v>
      </c>
      <c r="F138" s="60" t="s">
        <v>61</v>
      </c>
      <c r="G138" s="64">
        <v>20.5</v>
      </c>
      <c r="H138" s="63">
        <v>2</v>
      </c>
      <c r="I138" s="63"/>
      <c r="J138" s="60" t="s">
        <v>380</v>
      </c>
      <c r="M138" s="83"/>
      <c r="N138" s="83"/>
      <c r="P138" s="15"/>
    </row>
    <row r="139" spans="1:16" ht="21" customHeight="1" x14ac:dyDescent="0.2">
      <c r="A139" s="36">
        <v>262</v>
      </c>
      <c r="B139" s="84" t="s">
        <v>853</v>
      </c>
      <c r="C139" s="61" t="s">
        <v>859</v>
      </c>
      <c r="D139" s="62" t="s">
        <v>80</v>
      </c>
      <c r="E139" s="60" t="s">
        <v>10</v>
      </c>
      <c r="F139" s="60" t="s">
        <v>16</v>
      </c>
      <c r="G139" s="64">
        <v>20.5</v>
      </c>
      <c r="H139" s="63">
        <v>2</v>
      </c>
      <c r="I139" s="63"/>
      <c r="J139" s="60" t="s">
        <v>116</v>
      </c>
      <c r="M139" s="83"/>
      <c r="N139" s="83"/>
      <c r="P139" s="15"/>
    </row>
    <row r="140" spans="1:16" ht="21" customHeight="1" x14ac:dyDescent="0.2">
      <c r="A140" s="36">
        <v>149</v>
      </c>
      <c r="B140" s="85" t="s">
        <v>504</v>
      </c>
      <c r="C140" s="23" t="s">
        <v>505</v>
      </c>
      <c r="D140" s="22" t="s">
        <v>122</v>
      </c>
      <c r="E140" s="29" t="s">
        <v>10</v>
      </c>
      <c r="F140" s="60" t="s">
        <v>15</v>
      </c>
      <c r="G140" s="64">
        <v>20.5</v>
      </c>
      <c r="H140" s="22">
        <v>2</v>
      </c>
      <c r="I140" s="22"/>
      <c r="J140" s="60" t="s">
        <v>123</v>
      </c>
      <c r="M140" s="83"/>
      <c r="N140" s="83"/>
      <c r="P140" s="15"/>
    </row>
    <row r="141" spans="1:16" ht="21" customHeight="1" x14ac:dyDescent="0.2">
      <c r="A141" s="36">
        <v>4</v>
      </c>
      <c r="B141" s="84" t="s">
        <v>777</v>
      </c>
      <c r="C141" s="61" t="s">
        <v>781</v>
      </c>
      <c r="D141" s="62" t="s">
        <v>338</v>
      </c>
      <c r="E141" s="60" t="s">
        <v>10</v>
      </c>
      <c r="F141" s="60" t="s">
        <v>79</v>
      </c>
      <c r="G141" s="64">
        <v>20.5</v>
      </c>
      <c r="H141" s="63">
        <v>2</v>
      </c>
      <c r="I141" s="63"/>
      <c r="J141" s="60" t="s">
        <v>96</v>
      </c>
      <c r="M141" s="83"/>
      <c r="N141" s="83"/>
      <c r="P141" s="15"/>
    </row>
    <row r="142" spans="1:16" ht="21" customHeight="1" x14ac:dyDescent="0.2">
      <c r="A142" s="36">
        <v>23</v>
      </c>
      <c r="B142" s="84" t="s">
        <v>777</v>
      </c>
      <c r="C142" s="61" t="s">
        <v>804</v>
      </c>
      <c r="D142" s="62" t="s">
        <v>263</v>
      </c>
      <c r="E142" s="60" t="s">
        <v>10</v>
      </c>
      <c r="F142" s="60" t="s">
        <v>14</v>
      </c>
      <c r="G142" s="64">
        <v>20.5</v>
      </c>
      <c r="H142" s="63">
        <v>2</v>
      </c>
      <c r="I142" s="63"/>
      <c r="J142" s="60" t="s">
        <v>96</v>
      </c>
      <c r="M142" s="83"/>
      <c r="N142" s="83"/>
      <c r="P142" s="15"/>
    </row>
    <row r="143" spans="1:16" ht="21" customHeight="1" x14ac:dyDescent="0.2">
      <c r="A143" s="36">
        <v>212</v>
      </c>
      <c r="B143" s="84" t="s">
        <v>847</v>
      </c>
      <c r="C143" s="61" t="s">
        <v>858</v>
      </c>
      <c r="D143" s="62" t="s">
        <v>237</v>
      </c>
      <c r="E143" s="60" t="s">
        <v>10</v>
      </c>
      <c r="F143" s="60" t="s">
        <v>13</v>
      </c>
      <c r="G143" s="64">
        <v>20.5</v>
      </c>
      <c r="H143" s="63">
        <v>2</v>
      </c>
      <c r="I143" s="63"/>
      <c r="J143" s="60" t="s">
        <v>376</v>
      </c>
      <c r="M143" s="83"/>
      <c r="N143" s="83"/>
      <c r="P143" s="15"/>
    </row>
    <row r="144" spans="1:16" ht="21" customHeight="1" x14ac:dyDescent="0.2">
      <c r="A144" s="36">
        <v>481</v>
      </c>
      <c r="B144" s="84" t="s">
        <v>773</v>
      </c>
      <c r="C144" s="61" t="s">
        <v>808</v>
      </c>
      <c r="D144" s="62" t="s">
        <v>65</v>
      </c>
      <c r="E144" s="60" t="s">
        <v>10</v>
      </c>
      <c r="F144" s="107" t="s">
        <v>16</v>
      </c>
      <c r="G144" s="64">
        <v>20.25</v>
      </c>
      <c r="H144" s="63">
        <v>2</v>
      </c>
      <c r="I144" s="63"/>
      <c r="J144" s="60" t="s">
        <v>114</v>
      </c>
      <c r="M144" s="83"/>
      <c r="N144" s="83"/>
      <c r="P144" s="15"/>
    </row>
    <row r="145" spans="1:16" ht="21" customHeight="1" x14ac:dyDescent="0.2">
      <c r="A145" s="36">
        <v>62</v>
      </c>
      <c r="B145" s="84" t="s">
        <v>891</v>
      </c>
      <c r="C145" s="61" t="s">
        <v>892</v>
      </c>
      <c r="D145" s="62" t="s">
        <v>168</v>
      </c>
      <c r="E145" s="60" t="s">
        <v>10</v>
      </c>
      <c r="F145" s="60" t="s">
        <v>11</v>
      </c>
      <c r="G145" s="64">
        <v>20.25</v>
      </c>
      <c r="H145" s="63">
        <v>2</v>
      </c>
      <c r="I145" s="63"/>
      <c r="J145" s="60" t="s">
        <v>400</v>
      </c>
      <c r="M145" s="83"/>
      <c r="N145" s="83"/>
      <c r="P145" s="15"/>
    </row>
    <row r="146" spans="1:16" ht="21" customHeight="1" x14ac:dyDescent="0.2">
      <c r="A146" s="36">
        <v>509</v>
      </c>
      <c r="B146" s="84" t="s">
        <v>847</v>
      </c>
      <c r="C146" s="61" t="s">
        <v>857</v>
      </c>
      <c r="D146" s="62" t="s">
        <v>244</v>
      </c>
      <c r="E146" s="60" t="s">
        <v>10</v>
      </c>
      <c r="F146" s="60" t="s">
        <v>67</v>
      </c>
      <c r="G146" s="64">
        <v>20.25</v>
      </c>
      <c r="H146" s="63">
        <v>2</v>
      </c>
      <c r="I146" s="63"/>
      <c r="J146" s="60" t="s">
        <v>376</v>
      </c>
      <c r="M146" s="83"/>
      <c r="N146" s="83"/>
      <c r="P146" s="15"/>
    </row>
    <row r="147" spans="1:16" ht="21" customHeight="1" x14ac:dyDescent="0.2">
      <c r="A147" s="36">
        <v>324</v>
      </c>
      <c r="B147" s="84" t="s">
        <v>917</v>
      </c>
      <c r="C147" s="61" t="s">
        <v>923</v>
      </c>
      <c r="D147" s="62" t="s">
        <v>108</v>
      </c>
      <c r="E147" s="60" t="s">
        <v>10</v>
      </c>
      <c r="F147" s="60" t="s">
        <v>64</v>
      </c>
      <c r="G147" s="64">
        <v>20</v>
      </c>
      <c r="H147" s="63">
        <v>2</v>
      </c>
      <c r="I147" s="63"/>
      <c r="J147" s="60" t="s">
        <v>407</v>
      </c>
      <c r="M147" s="83"/>
      <c r="N147" s="83"/>
      <c r="P147" s="15"/>
    </row>
    <row r="148" spans="1:16" ht="21" customHeight="1" x14ac:dyDescent="0.2">
      <c r="A148" s="36">
        <v>376</v>
      </c>
      <c r="B148" s="84" t="s">
        <v>853</v>
      </c>
      <c r="C148" s="61" t="s">
        <v>869</v>
      </c>
      <c r="D148" s="62" t="s">
        <v>385</v>
      </c>
      <c r="E148" s="60" t="s">
        <v>10</v>
      </c>
      <c r="F148" s="60" t="s">
        <v>42</v>
      </c>
      <c r="G148" s="64">
        <v>20</v>
      </c>
      <c r="H148" s="63">
        <v>2</v>
      </c>
      <c r="I148" s="63"/>
      <c r="J148" s="60" t="s">
        <v>386</v>
      </c>
      <c r="M148" s="83"/>
      <c r="N148" s="83"/>
      <c r="P148" s="15"/>
    </row>
    <row r="149" spans="1:16" ht="21" customHeight="1" x14ac:dyDescent="0.2">
      <c r="A149" s="36">
        <v>110</v>
      </c>
      <c r="B149" s="84" t="s">
        <v>773</v>
      </c>
      <c r="C149" s="61" t="s">
        <v>794</v>
      </c>
      <c r="D149" s="62" t="s">
        <v>345</v>
      </c>
      <c r="E149" s="60" t="s">
        <v>10</v>
      </c>
      <c r="F149" s="60" t="s">
        <v>42</v>
      </c>
      <c r="G149" s="64">
        <v>20</v>
      </c>
      <c r="H149" s="63">
        <v>2</v>
      </c>
      <c r="I149" s="63"/>
      <c r="J149" s="60" t="s">
        <v>346</v>
      </c>
      <c r="M149" s="83"/>
      <c r="N149" s="83"/>
      <c r="P149" s="15"/>
    </row>
    <row r="150" spans="1:16" ht="21" customHeight="1" x14ac:dyDescent="0.2">
      <c r="A150" s="36">
        <v>116</v>
      </c>
      <c r="B150" s="84" t="s">
        <v>504</v>
      </c>
      <c r="C150" s="61" t="s">
        <v>597</v>
      </c>
      <c r="D150" s="62" t="s">
        <v>59</v>
      </c>
      <c r="E150" s="60" t="s">
        <v>10</v>
      </c>
      <c r="F150" s="60" t="s">
        <v>64</v>
      </c>
      <c r="G150" s="64">
        <v>20</v>
      </c>
      <c r="H150" s="63">
        <v>2</v>
      </c>
      <c r="I150" s="63"/>
      <c r="J150" s="60" t="s">
        <v>123</v>
      </c>
      <c r="M150" s="83"/>
      <c r="N150" s="83"/>
      <c r="P150" s="15"/>
    </row>
    <row r="151" spans="1:16" ht="21" customHeight="1" x14ac:dyDescent="0.2">
      <c r="A151" s="36">
        <v>90</v>
      </c>
      <c r="B151" s="84" t="s">
        <v>777</v>
      </c>
      <c r="C151" s="61" t="s">
        <v>811</v>
      </c>
      <c r="D151" s="62" t="s">
        <v>214</v>
      </c>
      <c r="E151" s="60" t="s">
        <v>10</v>
      </c>
      <c r="F151" s="60" t="s">
        <v>67</v>
      </c>
      <c r="G151" s="64">
        <v>20</v>
      </c>
      <c r="H151" s="63">
        <v>2</v>
      </c>
      <c r="I151" s="63"/>
      <c r="J151" s="60" t="s">
        <v>96</v>
      </c>
      <c r="M151" s="83"/>
      <c r="N151" s="83"/>
      <c r="P151" s="15"/>
    </row>
    <row r="152" spans="1:16" ht="21" customHeight="1" x14ac:dyDescent="0.2">
      <c r="A152" s="36">
        <v>543</v>
      </c>
      <c r="B152" s="84" t="s">
        <v>777</v>
      </c>
      <c r="C152" s="61" t="s">
        <v>823</v>
      </c>
      <c r="D152" s="62" t="s">
        <v>365</v>
      </c>
      <c r="E152" s="60" t="s">
        <v>10</v>
      </c>
      <c r="F152" s="60" t="s">
        <v>11</v>
      </c>
      <c r="G152" s="64">
        <v>20</v>
      </c>
      <c r="H152" s="63">
        <v>2</v>
      </c>
      <c r="I152" s="63"/>
      <c r="J152" s="60" t="s">
        <v>96</v>
      </c>
      <c r="M152" s="83"/>
      <c r="N152" s="83"/>
    </row>
    <row r="153" spans="1:16" ht="21" customHeight="1" x14ac:dyDescent="0.2">
      <c r="A153" s="36">
        <v>404</v>
      </c>
      <c r="B153" s="84" t="s">
        <v>851</v>
      </c>
      <c r="C153" s="61" t="s">
        <v>852</v>
      </c>
      <c r="D153" s="62" t="s">
        <v>378</v>
      </c>
      <c r="E153" s="60" t="s">
        <v>10</v>
      </c>
      <c r="F153" s="60" t="s">
        <v>12</v>
      </c>
      <c r="G153" s="64">
        <v>20</v>
      </c>
      <c r="H153" s="63">
        <v>2</v>
      </c>
      <c r="I153" s="63"/>
      <c r="J153" s="60" t="s">
        <v>334</v>
      </c>
      <c r="M153" s="83"/>
      <c r="N153" s="83"/>
      <c r="P153" s="15"/>
    </row>
    <row r="154" spans="1:16" ht="21" customHeight="1" x14ac:dyDescent="0.2">
      <c r="A154" s="36">
        <v>468</v>
      </c>
      <c r="B154" s="84" t="s">
        <v>827</v>
      </c>
      <c r="C154" s="61" t="s">
        <v>834</v>
      </c>
      <c r="D154" s="62" t="s">
        <v>220</v>
      </c>
      <c r="E154" s="60" t="s">
        <v>10</v>
      </c>
      <c r="F154" s="60" t="s">
        <v>13</v>
      </c>
      <c r="G154" s="64">
        <v>20</v>
      </c>
      <c r="H154" s="63">
        <v>2</v>
      </c>
      <c r="I154" s="63"/>
      <c r="J154" s="60" t="s">
        <v>334</v>
      </c>
      <c r="M154" s="83"/>
      <c r="N154" s="83"/>
      <c r="P154" s="15"/>
    </row>
    <row r="155" spans="1:16" ht="21" customHeight="1" x14ac:dyDescent="0.2">
      <c r="A155" s="36">
        <v>47</v>
      </c>
      <c r="B155" s="84" t="s">
        <v>851</v>
      </c>
      <c r="C155" s="61" t="s">
        <v>885</v>
      </c>
      <c r="D155" s="62" t="s">
        <v>140</v>
      </c>
      <c r="E155" s="60" t="s">
        <v>10</v>
      </c>
      <c r="F155" s="107" t="s">
        <v>64</v>
      </c>
      <c r="G155" s="64">
        <v>19.75</v>
      </c>
      <c r="H155" s="63">
        <v>2</v>
      </c>
      <c r="I155" s="63"/>
      <c r="J155" s="60" t="s">
        <v>395</v>
      </c>
      <c r="M155" s="83"/>
      <c r="N155" s="83"/>
      <c r="P155" s="15"/>
    </row>
    <row r="156" spans="1:16" ht="21" customHeight="1" x14ac:dyDescent="0.2">
      <c r="A156" s="36">
        <v>22</v>
      </c>
      <c r="B156" s="84" t="s">
        <v>1021</v>
      </c>
      <c r="C156" s="61" t="s">
        <v>1028</v>
      </c>
      <c r="D156" s="62" t="s">
        <v>459</v>
      </c>
      <c r="E156" s="60" t="s">
        <v>10</v>
      </c>
      <c r="F156" s="60" t="s">
        <v>79</v>
      </c>
      <c r="G156" s="64">
        <v>19.75</v>
      </c>
      <c r="H156" s="63">
        <v>2</v>
      </c>
      <c r="I156" s="63"/>
      <c r="J156" s="60" t="s">
        <v>116</v>
      </c>
      <c r="M156" s="83"/>
      <c r="N156" s="83"/>
      <c r="P156" s="15"/>
    </row>
    <row r="157" spans="1:16" ht="21" customHeight="1" x14ac:dyDescent="0.2">
      <c r="A157" s="36">
        <v>180</v>
      </c>
      <c r="B157" s="84" t="s">
        <v>853</v>
      </c>
      <c r="C157" s="61" t="s">
        <v>870</v>
      </c>
      <c r="D157" s="62" t="s">
        <v>387</v>
      </c>
      <c r="E157" s="60" t="s">
        <v>10</v>
      </c>
      <c r="F157" s="107" t="s">
        <v>15</v>
      </c>
      <c r="G157" s="64">
        <v>19.75</v>
      </c>
      <c r="H157" s="63">
        <v>2</v>
      </c>
      <c r="I157" s="63"/>
      <c r="J157" s="60" t="s">
        <v>116</v>
      </c>
      <c r="M157" s="83"/>
      <c r="N157" s="83"/>
      <c r="P157" s="15"/>
    </row>
    <row r="158" spans="1:16" ht="21" customHeight="1" x14ac:dyDescent="0.2">
      <c r="A158" s="36">
        <v>250</v>
      </c>
      <c r="B158" s="84" t="s">
        <v>498</v>
      </c>
      <c r="C158" s="61" t="s">
        <v>500</v>
      </c>
      <c r="D158" s="62" t="s">
        <v>117</v>
      </c>
      <c r="E158" s="60" t="s">
        <v>10</v>
      </c>
      <c r="F158" s="107" t="s">
        <v>67</v>
      </c>
      <c r="G158" s="64">
        <v>19.75</v>
      </c>
      <c r="H158" s="63">
        <v>2</v>
      </c>
      <c r="I158" s="63"/>
      <c r="J158" s="60" t="s">
        <v>116</v>
      </c>
      <c r="M158" s="83"/>
      <c r="N158" s="83"/>
      <c r="P158" s="15"/>
    </row>
    <row r="159" spans="1:16" ht="21" customHeight="1" x14ac:dyDescent="0.2">
      <c r="A159" s="36">
        <v>210</v>
      </c>
      <c r="B159" s="84" t="s">
        <v>777</v>
      </c>
      <c r="C159" s="61" t="s">
        <v>789</v>
      </c>
      <c r="D159" s="62" t="s">
        <v>131</v>
      </c>
      <c r="E159" s="60" t="s">
        <v>10</v>
      </c>
      <c r="F159" s="60" t="s">
        <v>61</v>
      </c>
      <c r="G159" s="64">
        <v>19.75</v>
      </c>
      <c r="H159" s="63">
        <v>2</v>
      </c>
      <c r="I159" s="63"/>
      <c r="J159" s="60" t="s">
        <v>96</v>
      </c>
      <c r="M159" s="83"/>
      <c r="N159" s="83"/>
      <c r="P159" s="15"/>
    </row>
    <row r="160" spans="1:16" ht="21" customHeight="1" x14ac:dyDescent="0.2">
      <c r="A160" s="36">
        <v>200</v>
      </c>
      <c r="B160" s="84" t="s">
        <v>504</v>
      </c>
      <c r="C160" s="61" t="s">
        <v>529</v>
      </c>
      <c r="D160" s="62" t="s">
        <v>152</v>
      </c>
      <c r="E160" s="60" t="s">
        <v>10</v>
      </c>
      <c r="F160" s="60" t="s">
        <v>1060</v>
      </c>
      <c r="G160" s="64">
        <v>19.5</v>
      </c>
      <c r="H160" s="63">
        <v>2</v>
      </c>
      <c r="I160" s="63"/>
      <c r="J160" s="60" t="s">
        <v>153</v>
      </c>
      <c r="M160" s="83"/>
      <c r="N160" s="83"/>
      <c r="P160" s="15"/>
    </row>
    <row r="161" spans="1:16" ht="21" customHeight="1" x14ac:dyDescent="0.2">
      <c r="A161" s="36">
        <v>335</v>
      </c>
      <c r="B161" s="84" t="s">
        <v>773</v>
      </c>
      <c r="C161" s="61" t="s">
        <v>776</v>
      </c>
      <c r="D161" s="62" t="s">
        <v>335</v>
      </c>
      <c r="E161" s="60" t="s">
        <v>10</v>
      </c>
      <c r="F161" s="60" t="s">
        <v>1060</v>
      </c>
      <c r="G161" s="64">
        <v>19.5</v>
      </c>
      <c r="H161" s="63">
        <v>2</v>
      </c>
      <c r="I161" s="63"/>
      <c r="J161" s="60" t="s">
        <v>336</v>
      </c>
      <c r="M161" s="83"/>
      <c r="N161" s="83"/>
      <c r="P161" s="15"/>
    </row>
    <row r="162" spans="1:16" ht="21" customHeight="1" x14ac:dyDescent="0.2">
      <c r="A162" s="36">
        <v>153</v>
      </c>
      <c r="B162" s="84" t="s">
        <v>498</v>
      </c>
      <c r="C162" s="61" t="s">
        <v>525</v>
      </c>
      <c r="D162" s="62" t="s">
        <v>147</v>
      </c>
      <c r="E162" s="60" t="s">
        <v>10</v>
      </c>
      <c r="F162" s="60" t="s">
        <v>61</v>
      </c>
      <c r="G162" s="64">
        <v>19.5</v>
      </c>
      <c r="H162" s="63">
        <v>2</v>
      </c>
      <c r="I162" s="63"/>
      <c r="J162" s="60" t="s">
        <v>116</v>
      </c>
      <c r="M162" s="83"/>
      <c r="N162" s="83"/>
      <c r="P162" s="15"/>
    </row>
    <row r="163" spans="1:16" ht="21" customHeight="1" x14ac:dyDescent="0.2">
      <c r="A163" s="36">
        <v>273</v>
      </c>
      <c r="B163" s="84" t="s">
        <v>498</v>
      </c>
      <c r="C163" s="61" t="s">
        <v>603</v>
      </c>
      <c r="D163" s="62" t="s">
        <v>196</v>
      </c>
      <c r="E163" s="60" t="s">
        <v>10</v>
      </c>
      <c r="F163" s="60" t="s">
        <v>16</v>
      </c>
      <c r="G163" s="64">
        <v>19.5</v>
      </c>
      <c r="H163" s="63">
        <v>2</v>
      </c>
      <c r="I163" s="63"/>
      <c r="J163" s="60" t="s">
        <v>116</v>
      </c>
      <c r="M163" s="83"/>
      <c r="N163" s="83"/>
      <c r="P163" s="15"/>
    </row>
    <row r="164" spans="1:16" ht="21" customHeight="1" x14ac:dyDescent="0.2">
      <c r="A164" s="36">
        <v>73</v>
      </c>
      <c r="B164" s="84" t="s">
        <v>933</v>
      </c>
      <c r="C164" s="61" t="s">
        <v>937</v>
      </c>
      <c r="D164" s="62" t="s">
        <v>204</v>
      </c>
      <c r="E164" s="60" t="s">
        <v>10</v>
      </c>
      <c r="F164" s="60" t="s">
        <v>42</v>
      </c>
      <c r="G164" s="64">
        <v>19.5</v>
      </c>
      <c r="H164" s="63">
        <v>2</v>
      </c>
      <c r="I164" s="63"/>
      <c r="J164" s="60" t="s">
        <v>112</v>
      </c>
      <c r="M164" s="83"/>
      <c r="N164" s="83"/>
      <c r="P164" s="15"/>
    </row>
    <row r="165" spans="1:16" ht="21" customHeight="1" x14ac:dyDescent="0.2">
      <c r="A165" s="36">
        <v>97</v>
      </c>
      <c r="B165" s="84" t="s">
        <v>777</v>
      </c>
      <c r="C165" s="61" t="s">
        <v>820</v>
      </c>
      <c r="D165" s="62" t="s">
        <v>362</v>
      </c>
      <c r="E165" s="60" t="s">
        <v>10</v>
      </c>
      <c r="F165" s="60" t="s">
        <v>79</v>
      </c>
      <c r="G165" s="64">
        <v>19.5</v>
      </c>
      <c r="H165" s="63">
        <v>2</v>
      </c>
      <c r="I165" s="63"/>
      <c r="J165" s="60" t="s">
        <v>96</v>
      </c>
      <c r="M165" s="83"/>
      <c r="N165" s="83"/>
      <c r="P165" s="15"/>
    </row>
    <row r="166" spans="1:16" ht="21" customHeight="1" x14ac:dyDescent="0.2">
      <c r="A166" s="36">
        <v>350</v>
      </c>
      <c r="B166" s="84" t="s">
        <v>773</v>
      </c>
      <c r="C166" s="61" t="s">
        <v>784</v>
      </c>
      <c r="D166" s="62" t="s">
        <v>341</v>
      </c>
      <c r="E166" s="60" t="s">
        <v>10</v>
      </c>
      <c r="F166" s="60" t="s">
        <v>14</v>
      </c>
      <c r="G166" s="64">
        <v>19.5</v>
      </c>
      <c r="H166" s="63">
        <v>2</v>
      </c>
      <c r="I166" s="63"/>
      <c r="J166" s="60" t="s">
        <v>334</v>
      </c>
      <c r="M166" s="83"/>
      <c r="N166" s="83"/>
      <c r="P166" s="15"/>
    </row>
    <row r="167" spans="1:16" ht="21" customHeight="1" x14ac:dyDescent="0.2">
      <c r="A167" s="36">
        <v>531</v>
      </c>
      <c r="B167" s="84" t="s">
        <v>851</v>
      </c>
      <c r="C167" s="61" t="s">
        <v>874</v>
      </c>
      <c r="D167" s="62" t="s">
        <v>224</v>
      </c>
      <c r="E167" s="60" t="s">
        <v>10</v>
      </c>
      <c r="F167" s="60" t="s">
        <v>13</v>
      </c>
      <c r="G167" s="64">
        <v>19.5</v>
      </c>
      <c r="H167" s="63">
        <v>2</v>
      </c>
      <c r="I167" s="63"/>
      <c r="J167" s="60" t="s">
        <v>334</v>
      </c>
      <c r="M167" s="83"/>
      <c r="N167" s="83"/>
      <c r="P167" s="15"/>
    </row>
    <row r="168" spans="1:16" ht="21" customHeight="1" x14ac:dyDescent="0.2">
      <c r="A168" s="36">
        <v>452</v>
      </c>
      <c r="B168" s="84" t="s">
        <v>849</v>
      </c>
      <c r="C168" s="61" t="s">
        <v>850</v>
      </c>
      <c r="D168" s="62" t="s">
        <v>194</v>
      </c>
      <c r="E168" s="60" t="s">
        <v>10</v>
      </c>
      <c r="F168" s="60" t="s">
        <v>12</v>
      </c>
      <c r="G168" s="64">
        <v>19.5</v>
      </c>
      <c r="H168" s="63">
        <v>2</v>
      </c>
      <c r="I168" s="63"/>
      <c r="J168" s="60" t="s">
        <v>377</v>
      </c>
      <c r="M168" s="83"/>
      <c r="N168" s="83"/>
      <c r="P168" s="15"/>
    </row>
    <row r="169" spans="1:16" ht="21" customHeight="1" x14ac:dyDescent="0.2">
      <c r="A169" s="36">
        <v>113</v>
      </c>
      <c r="B169" s="84" t="s">
        <v>773</v>
      </c>
      <c r="C169" s="61" t="s">
        <v>796</v>
      </c>
      <c r="D169" s="62" t="s">
        <v>348</v>
      </c>
      <c r="E169" s="60" t="s">
        <v>10</v>
      </c>
      <c r="F169" s="60" t="s">
        <v>11</v>
      </c>
      <c r="G169" s="64">
        <v>25.75</v>
      </c>
      <c r="H169" s="63">
        <v>3</v>
      </c>
      <c r="I169" s="63"/>
      <c r="J169" s="60" t="s">
        <v>334</v>
      </c>
      <c r="M169" s="83"/>
      <c r="N169" s="83"/>
      <c r="P169" s="15"/>
    </row>
    <row r="170" spans="1:16" ht="21" customHeight="1" x14ac:dyDescent="0.2">
      <c r="A170" s="36">
        <v>108</v>
      </c>
      <c r="B170" s="84" t="s">
        <v>777</v>
      </c>
      <c r="C170" s="61" t="s">
        <v>792</v>
      </c>
      <c r="D170" s="62" t="s">
        <v>344</v>
      </c>
      <c r="E170" s="60" t="s">
        <v>10</v>
      </c>
      <c r="F170" s="60" t="s">
        <v>67</v>
      </c>
      <c r="G170" s="64">
        <v>25.5</v>
      </c>
      <c r="H170" s="63">
        <v>3</v>
      </c>
      <c r="I170" s="63"/>
      <c r="J170" s="60" t="s">
        <v>96</v>
      </c>
      <c r="M170" s="83"/>
      <c r="N170" s="83"/>
      <c r="P170" s="15"/>
    </row>
    <row r="171" spans="1:16" ht="21" customHeight="1" x14ac:dyDescent="0.2">
      <c r="A171" s="36">
        <v>68</v>
      </c>
      <c r="B171" s="84" t="s">
        <v>889</v>
      </c>
      <c r="C171" s="61" t="s">
        <v>890</v>
      </c>
      <c r="D171" s="62" t="s">
        <v>398</v>
      </c>
      <c r="E171" s="60" t="s">
        <v>10</v>
      </c>
      <c r="F171" s="60" t="s">
        <v>64</v>
      </c>
      <c r="G171" s="64">
        <v>23.25</v>
      </c>
      <c r="H171" s="63">
        <v>3</v>
      </c>
      <c r="I171" s="63"/>
      <c r="J171" s="60" t="s">
        <v>399</v>
      </c>
      <c r="M171" s="83"/>
      <c r="N171" s="83"/>
      <c r="P171" s="15"/>
    </row>
    <row r="172" spans="1:16" ht="21" customHeight="1" x14ac:dyDescent="0.2">
      <c r="A172" s="36">
        <v>458</v>
      </c>
      <c r="B172" s="84" t="s">
        <v>1033</v>
      </c>
      <c r="C172" s="61" t="s">
        <v>1034</v>
      </c>
      <c r="D172" s="62" t="s">
        <v>461</v>
      </c>
      <c r="E172" s="60" t="s">
        <v>10</v>
      </c>
      <c r="F172" s="60" t="s">
        <v>42</v>
      </c>
      <c r="G172" s="64">
        <v>22.5</v>
      </c>
      <c r="H172" s="63">
        <v>3</v>
      </c>
      <c r="I172" s="63"/>
      <c r="J172" s="60" t="s">
        <v>177</v>
      </c>
      <c r="M172" s="83"/>
      <c r="N172" s="83"/>
      <c r="P172" s="15"/>
    </row>
    <row r="173" spans="1:16" ht="21" customHeight="1" x14ac:dyDescent="0.2">
      <c r="A173" s="36">
        <v>502</v>
      </c>
      <c r="B173" s="84" t="s">
        <v>968</v>
      </c>
      <c r="C173" s="61" t="s">
        <v>969</v>
      </c>
      <c r="D173" s="62" t="s">
        <v>219</v>
      </c>
      <c r="E173" s="60" t="s">
        <v>10</v>
      </c>
      <c r="F173" s="60" t="s">
        <v>42</v>
      </c>
      <c r="G173" s="64">
        <v>22.5</v>
      </c>
      <c r="H173" s="63">
        <v>3</v>
      </c>
      <c r="I173" s="63"/>
      <c r="J173" s="60" t="s">
        <v>94</v>
      </c>
      <c r="M173" s="83"/>
      <c r="N173" s="83"/>
      <c r="P173" s="15"/>
    </row>
    <row r="174" spans="1:16" ht="21" customHeight="1" x14ac:dyDescent="0.2">
      <c r="A174" s="36">
        <v>371</v>
      </c>
      <c r="B174" s="84" t="s">
        <v>1000</v>
      </c>
      <c r="C174" s="61" t="s">
        <v>1011</v>
      </c>
      <c r="D174" s="62" t="s">
        <v>389</v>
      </c>
      <c r="E174" s="60" t="s">
        <v>10</v>
      </c>
      <c r="F174" s="60" t="s">
        <v>64</v>
      </c>
      <c r="G174" s="64">
        <v>22.25</v>
      </c>
      <c r="H174" s="63">
        <v>3</v>
      </c>
      <c r="I174" s="63"/>
      <c r="J174" s="60" t="s">
        <v>445</v>
      </c>
      <c r="M174" s="83"/>
      <c r="N174" s="83"/>
      <c r="P174" s="15"/>
    </row>
    <row r="175" spans="1:16" ht="24.75" customHeight="1" x14ac:dyDescent="0.2">
      <c r="A175" s="36">
        <v>437</v>
      </c>
      <c r="B175" s="84" t="s">
        <v>827</v>
      </c>
      <c r="C175" s="61" t="s">
        <v>836</v>
      </c>
      <c r="D175" s="62" t="s">
        <v>370</v>
      </c>
      <c r="E175" s="60" t="s">
        <v>10</v>
      </c>
      <c r="F175" s="60" t="s">
        <v>67</v>
      </c>
      <c r="G175" s="64">
        <v>22.25</v>
      </c>
      <c r="H175" s="63">
        <v>3</v>
      </c>
      <c r="I175" s="63"/>
      <c r="J175" s="60" t="s">
        <v>130</v>
      </c>
      <c r="M175" s="83"/>
      <c r="N175" s="83"/>
      <c r="P175" s="15"/>
    </row>
    <row r="176" spans="1:16" ht="21" customHeight="1" x14ac:dyDescent="0.2">
      <c r="A176" s="36">
        <v>221</v>
      </c>
      <c r="B176" s="84" t="s">
        <v>933</v>
      </c>
      <c r="C176" s="61" t="s">
        <v>940</v>
      </c>
      <c r="D176" s="62" t="s">
        <v>414</v>
      </c>
      <c r="E176" s="60" t="s">
        <v>10</v>
      </c>
      <c r="F176" s="60" t="s">
        <v>11</v>
      </c>
      <c r="G176" s="64">
        <v>22</v>
      </c>
      <c r="H176" s="63">
        <v>3</v>
      </c>
      <c r="I176" s="63"/>
      <c r="J176" s="60" t="s">
        <v>112</v>
      </c>
      <c r="M176" s="83"/>
      <c r="N176" s="83"/>
      <c r="P176" s="15"/>
    </row>
    <row r="177" spans="1:16" ht="21" customHeight="1" x14ac:dyDescent="0.2">
      <c r="A177" s="36">
        <v>336</v>
      </c>
      <c r="B177" s="84" t="s">
        <v>827</v>
      </c>
      <c r="C177" s="61" t="s">
        <v>837</v>
      </c>
      <c r="D177" s="62" t="s">
        <v>238</v>
      </c>
      <c r="E177" s="60" t="s">
        <v>10</v>
      </c>
      <c r="F177" s="60" t="s">
        <v>12</v>
      </c>
      <c r="G177" s="64">
        <v>22</v>
      </c>
      <c r="H177" s="63">
        <v>3</v>
      </c>
      <c r="I177" s="63"/>
      <c r="J177" s="60" t="s">
        <v>334</v>
      </c>
      <c r="M177" s="83"/>
      <c r="N177" s="83"/>
      <c r="P177" s="15"/>
    </row>
    <row r="178" spans="1:16" ht="21" customHeight="1" x14ac:dyDescent="0.2">
      <c r="A178" s="36">
        <v>386</v>
      </c>
      <c r="B178" s="84" t="s">
        <v>968</v>
      </c>
      <c r="C178" s="61" t="s">
        <v>986</v>
      </c>
      <c r="D178" s="62" t="s">
        <v>171</v>
      </c>
      <c r="E178" s="60" t="s">
        <v>10</v>
      </c>
      <c r="F178" s="60" t="s">
        <v>13</v>
      </c>
      <c r="G178" s="64">
        <v>22</v>
      </c>
      <c r="H178" s="63">
        <v>3</v>
      </c>
      <c r="I178" s="63"/>
      <c r="J178" s="60" t="s">
        <v>94</v>
      </c>
      <c r="M178" s="83"/>
      <c r="N178" s="83"/>
      <c r="P178" s="15"/>
    </row>
    <row r="179" spans="1:16" ht="21" customHeight="1" x14ac:dyDescent="0.2">
      <c r="A179" s="36">
        <v>42</v>
      </c>
      <c r="B179" s="84" t="s">
        <v>996</v>
      </c>
      <c r="C179" s="61" t="s">
        <v>1016</v>
      </c>
      <c r="D179" s="62" t="s">
        <v>306</v>
      </c>
      <c r="E179" s="60" t="s">
        <v>10</v>
      </c>
      <c r="F179" s="60" t="s">
        <v>14</v>
      </c>
      <c r="G179" s="64">
        <v>22</v>
      </c>
      <c r="H179" s="63">
        <v>3</v>
      </c>
      <c r="I179" s="63"/>
      <c r="J179" s="60" t="s">
        <v>130</v>
      </c>
      <c r="M179" s="83"/>
      <c r="N179" s="83"/>
      <c r="P179" s="15"/>
    </row>
    <row r="180" spans="1:16" ht="21" customHeight="1" x14ac:dyDescent="0.2">
      <c r="A180" s="36">
        <v>253</v>
      </c>
      <c r="B180" s="84" t="s">
        <v>915</v>
      </c>
      <c r="C180" s="61" t="s">
        <v>919</v>
      </c>
      <c r="D180" s="62" t="s">
        <v>406</v>
      </c>
      <c r="E180" s="60" t="s">
        <v>10</v>
      </c>
      <c r="F180" s="60" t="s">
        <v>79</v>
      </c>
      <c r="G180" s="64">
        <v>22</v>
      </c>
      <c r="H180" s="63">
        <v>3</v>
      </c>
      <c r="I180" s="63"/>
      <c r="J180" s="60" t="s">
        <v>130</v>
      </c>
      <c r="M180" s="83"/>
      <c r="N180" s="83"/>
      <c r="P180" s="15"/>
    </row>
    <row r="181" spans="1:16" ht="21" customHeight="1" x14ac:dyDescent="0.2">
      <c r="A181" s="36">
        <v>126</v>
      </c>
      <c r="B181" s="84" t="s">
        <v>966</v>
      </c>
      <c r="C181" s="61" t="s">
        <v>983</v>
      </c>
      <c r="D181" s="62" t="s">
        <v>288</v>
      </c>
      <c r="E181" s="60" t="s">
        <v>10</v>
      </c>
      <c r="F181" s="60" t="s">
        <v>15</v>
      </c>
      <c r="G181" s="64">
        <v>21.75</v>
      </c>
      <c r="H181" s="63">
        <v>3</v>
      </c>
      <c r="I181" s="63"/>
      <c r="J181" s="60" t="s">
        <v>436</v>
      </c>
      <c r="M181" s="83"/>
      <c r="N181" s="83"/>
      <c r="P181" s="15"/>
    </row>
    <row r="182" spans="1:16" ht="21" customHeight="1" x14ac:dyDescent="0.2">
      <c r="A182" s="36">
        <v>518</v>
      </c>
      <c r="B182" s="84" t="s">
        <v>966</v>
      </c>
      <c r="C182" s="61" t="s">
        <v>980</v>
      </c>
      <c r="D182" s="62" t="s">
        <v>216</v>
      </c>
      <c r="E182" s="60" t="s">
        <v>10</v>
      </c>
      <c r="F182" s="60" t="s">
        <v>16</v>
      </c>
      <c r="G182" s="64">
        <v>21.75</v>
      </c>
      <c r="H182" s="63">
        <v>3</v>
      </c>
      <c r="I182" s="63"/>
      <c r="J182" s="60" t="s">
        <v>436</v>
      </c>
      <c r="M182" s="83"/>
      <c r="N182" s="83"/>
      <c r="P182" s="15"/>
    </row>
    <row r="183" spans="1:16" ht="21" customHeight="1" x14ac:dyDescent="0.2">
      <c r="A183" s="36">
        <v>280</v>
      </c>
      <c r="B183" s="84" t="s">
        <v>894</v>
      </c>
      <c r="C183" s="61" t="s">
        <v>912</v>
      </c>
      <c r="D183" s="62" t="s">
        <v>391</v>
      </c>
      <c r="E183" s="60" t="s">
        <v>10</v>
      </c>
      <c r="F183" s="60" t="s">
        <v>61</v>
      </c>
      <c r="G183" s="64">
        <v>21.75</v>
      </c>
      <c r="H183" s="63">
        <v>3</v>
      </c>
      <c r="I183" s="63"/>
      <c r="J183" s="60" t="s">
        <v>301</v>
      </c>
      <c r="M183" s="83"/>
      <c r="N183" s="83"/>
      <c r="P183" s="15"/>
    </row>
    <row r="184" spans="1:16" ht="21" customHeight="1" x14ac:dyDescent="0.2">
      <c r="A184" s="36">
        <v>412</v>
      </c>
      <c r="B184" s="84" t="s">
        <v>968</v>
      </c>
      <c r="C184" s="61" t="s">
        <v>976</v>
      </c>
      <c r="D184" s="62" t="s">
        <v>432</v>
      </c>
      <c r="E184" s="60" t="s">
        <v>10</v>
      </c>
      <c r="F184" s="60" t="s">
        <v>1060</v>
      </c>
      <c r="G184" s="64">
        <v>21.75</v>
      </c>
      <c r="H184" s="63">
        <v>3</v>
      </c>
      <c r="I184" s="63"/>
      <c r="J184" s="60" t="s">
        <v>433</v>
      </c>
      <c r="M184" s="83"/>
      <c r="N184" s="83"/>
      <c r="P184" s="15"/>
    </row>
    <row r="185" spans="1:16" ht="21" customHeight="1" x14ac:dyDescent="0.2">
      <c r="A185" s="36">
        <v>408</v>
      </c>
      <c r="B185" s="84" t="s">
        <v>968</v>
      </c>
      <c r="C185" s="61" t="s">
        <v>974</v>
      </c>
      <c r="D185" s="62" t="s">
        <v>430</v>
      </c>
      <c r="E185" s="60" t="s">
        <v>10</v>
      </c>
      <c r="F185" s="60" t="s">
        <v>1060</v>
      </c>
      <c r="G185" s="64">
        <v>21.75</v>
      </c>
      <c r="H185" s="63">
        <v>3</v>
      </c>
      <c r="I185" s="63"/>
      <c r="J185" s="60" t="s">
        <v>197</v>
      </c>
      <c r="M185" s="83"/>
      <c r="N185" s="83"/>
      <c r="P185" s="15"/>
    </row>
    <row r="186" spans="1:16" ht="21" customHeight="1" x14ac:dyDescent="0.2">
      <c r="A186" s="36">
        <v>27</v>
      </c>
      <c r="B186" s="84" t="s">
        <v>498</v>
      </c>
      <c r="C186" s="61" t="s">
        <v>656</v>
      </c>
      <c r="D186" s="62" t="s">
        <v>152</v>
      </c>
      <c r="E186" s="60" t="s">
        <v>10</v>
      </c>
      <c r="F186" s="60" t="s">
        <v>61</v>
      </c>
      <c r="G186" s="64">
        <v>21.75</v>
      </c>
      <c r="H186" s="63">
        <v>3</v>
      </c>
      <c r="I186" s="63"/>
      <c r="J186" s="60" t="s">
        <v>116</v>
      </c>
      <c r="M186" s="83"/>
      <c r="N186" s="83"/>
      <c r="P186" s="15"/>
    </row>
    <row r="187" spans="1:16" ht="21" customHeight="1" x14ac:dyDescent="0.2">
      <c r="A187" s="36">
        <v>544</v>
      </c>
      <c r="B187" s="84" t="s">
        <v>1021</v>
      </c>
      <c r="C187" s="61" t="s">
        <v>1032</v>
      </c>
      <c r="D187" s="62" t="s">
        <v>140</v>
      </c>
      <c r="E187" s="60" t="s">
        <v>10</v>
      </c>
      <c r="F187" s="60" t="s">
        <v>16</v>
      </c>
      <c r="G187" s="64">
        <v>21.75</v>
      </c>
      <c r="H187" s="63">
        <v>3</v>
      </c>
      <c r="I187" s="63"/>
      <c r="J187" s="60" t="s">
        <v>116</v>
      </c>
      <c r="M187" s="83"/>
      <c r="N187" s="83"/>
      <c r="P187" s="15"/>
    </row>
    <row r="188" spans="1:16" ht="21" customHeight="1" x14ac:dyDescent="0.2">
      <c r="A188" s="36">
        <v>83</v>
      </c>
      <c r="B188" s="84" t="s">
        <v>966</v>
      </c>
      <c r="C188" s="61" t="s">
        <v>982</v>
      </c>
      <c r="D188" s="62" t="s">
        <v>261</v>
      </c>
      <c r="E188" s="60" t="s">
        <v>10</v>
      </c>
      <c r="F188" s="60" t="s">
        <v>15</v>
      </c>
      <c r="G188" s="64">
        <v>21.75</v>
      </c>
      <c r="H188" s="63">
        <v>3</v>
      </c>
      <c r="I188" s="63"/>
      <c r="J188" s="60" t="s">
        <v>165</v>
      </c>
      <c r="M188" s="83"/>
      <c r="N188" s="83"/>
      <c r="P188" s="15"/>
    </row>
    <row r="189" spans="1:16" ht="21" customHeight="1" x14ac:dyDescent="0.2">
      <c r="A189" s="36">
        <v>306</v>
      </c>
      <c r="B189" s="84" t="s">
        <v>946</v>
      </c>
      <c r="C189" s="61" t="s">
        <v>948</v>
      </c>
      <c r="D189" s="62" t="s">
        <v>68</v>
      </c>
      <c r="E189" s="60" t="s">
        <v>10</v>
      </c>
      <c r="F189" s="60" t="s">
        <v>79</v>
      </c>
      <c r="G189" s="64">
        <v>21.75</v>
      </c>
      <c r="H189" s="63">
        <v>3</v>
      </c>
      <c r="I189" s="63"/>
      <c r="J189" s="60" t="s">
        <v>123</v>
      </c>
      <c r="M189" s="83"/>
      <c r="N189" s="83"/>
    </row>
    <row r="190" spans="1:16" ht="21" customHeight="1" x14ac:dyDescent="0.2">
      <c r="A190" s="36">
        <v>177</v>
      </c>
      <c r="B190" s="84" t="s">
        <v>891</v>
      </c>
      <c r="C190" s="61" t="s">
        <v>893</v>
      </c>
      <c r="D190" s="62" t="s">
        <v>401</v>
      </c>
      <c r="E190" s="60" t="s">
        <v>10</v>
      </c>
      <c r="F190" s="60" t="s">
        <v>14</v>
      </c>
      <c r="G190" s="64">
        <v>21.75</v>
      </c>
      <c r="H190" s="63">
        <v>3</v>
      </c>
      <c r="I190" s="63"/>
      <c r="J190" s="60" t="s">
        <v>400</v>
      </c>
      <c r="M190" s="83"/>
      <c r="N190" s="83"/>
      <c r="P190" s="15"/>
    </row>
    <row r="191" spans="1:16" ht="21" customHeight="1" x14ac:dyDescent="0.2">
      <c r="A191" s="36">
        <v>216</v>
      </c>
      <c r="B191" s="84" t="s">
        <v>894</v>
      </c>
      <c r="C191" s="61" t="s">
        <v>908</v>
      </c>
      <c r="D191" s="62" t="s">
        <v>144</v>
      </c>
      <c r="E191" s="60" t="s">
        <v>10</v>
      </c>
      <c r="F191" s="60" t="s">
        <v>13</v>
      </c>
      <c r="G191" s="64">
        <v>21.75</v>
      </c>
      <c r="H191" s="63">
        <v>3</v>
      </c>
      <c r="I191" s="63"/>
      <c r="J191" s="60" t="s">
        <v>400</v>
      </c>
      <c r="M191" s="83"/>
      <c r="N191" s="83"/>
      <c r="P191" s="15"/>
    </row>
    <row r="192" spans="1:16" ht="21" customHeight="1" x14ac:dyDescent="0.2">
      <c r="A192" s="36">
        <v>146</v>
      </c>
      <c r="B192" s="84" t="s">
        <v>968</v>
      </c>
      <c r="C192" s="61" t="s">
        <v>994</v>
      </c>
      <c r="D192" s="62" t="s">
        <v>106</v>
      </c>
      <c r="E192" s="60" t="s">
        <v>10</v>
      </c>
      <c r="F192" s="60" t="s">
        <v>12</v>
      </c>
      <c r="G192" s="64">
        <v>21.75</v>
      </c>
      <c r="H192" s="63">
        <v>3</v>
      </c>
      <c r="I192" s="63"/>
      <c r="J192" s="60" t="s">
        <v>94</v>
      </c>
      <c r="M192" s="83"/>
      <c r="N192" s="83"/>
      <c r="P192" s="15"/>
    </row>
    <row r="193" spans="1:16" ht="21" customHeight="1" x14ac:dyDescent="0.2">
      <c r="A193" s="36">
        <v>463</v>
      </c>
      <c r="B193" s="84" t="s">
        <v>968</v>
      </c>
      <c r="C193" s="61" t="s">
        <v>978</v>
      </c>
      <c r="D193" s="62" t="s">
        <v>434</v>
      </c>
      <c r="E193" s="60" t="s">
        <v>10</v>
      </c>
      <c r="F193" s="60" t="s">
        <v>11</v>
      </c>
      <c r="G193" s="64">
        <v>21.75</v>
      </c>
      <c r="H193" s="63">
        <v>3</v>
      </c>
      <c r="I193" s="63"/>
      <c r="J193" s="60" t="s">
        <v>94</v>
      </c>
      <c r="M193" s="83"/>
      <c r="N193" s="83"/>
      <c r="P193" s="15"/>
    </row>
    <row r="194" spans="1:16" ht="21" customHeight="1" x14ac:dyDescent="0.2">
      <c r="A194" s="36">
        <v>57</v>
      </c>
      <c r="B194" s="84" t="s">
        <v>996</v>
      </c>
      <c r="C194" s="61" t="s">
        <v>997</v>
      </c>
      <c r="D194" s="62" t="s">
        <v>441</v>
      </c>
      <c r="E194" s="60" t="s">
        <v>10</v>
      </c>
      <c r="F194" s="60" t="s">
        <v>67</v>
      </c>
      <c r="G194" s="64">
        <v>21.75</v>
      </c>
      <c r="H194" s="63">
        <v>3</v>
      </c>
      <c r="I194" s="63"/>
      <c r="J194" s="60" t="s">
        <v>130</v>
      </c>
      <c r="M194" s="83"/>
      <c r="N194" s="83"/>
      <c r="P194" s="15"/>
    </row>
    <row r="195" spans="1:16" ht="21" customHeight="1" x14ac:dyDescent="0.2">
      <c r="A195" s="36">
        <v>203</v>
      </c>
      <c r="B195" s="84" t="s">
        <v>1018</v>
      </c>
      <c r="C195" s="61" t="s">
        <v>1020</v>
      </c>
      <c r="D195" s="62" t="s">
        <v>455</v>
      </c>
      <c r="E195" s="60" t="s">
        <v>10</v>
      </c>
      <c r="F195" s="60" t="s">
        <v>64</v>
      </c>
      <c r="G195" s="64">
        <v>21.5</v>
      </c>
      <c r="H195" s="63">
        <v>3</v>
      </c>
      <c r="I195" s="63"/>
      <c r="J195" s="60" t="s">
        <v>394</v>
      </c>
      <c r="M195" s="83"/>
      <c r="N195" s="83"/>
      <c r="P195" s="15"/>
    </row>
    <row r="196" spans="1:16" ht="21" customHeight="1" x14ac:dyDescent="0.2">
      <c r="A196" s="36">
        <v>476</v>
      </c>
      <c r="B196" s="84" t="s">
        <v>470</v>
      </c>
      <c r="C196" s="61" t="s">
        <v>471</v>
      </c>
      <c r="D196" s="62" t="s">
        <v>88</v>
      </c>
      <c r="E196" s="60" t="s">
        <v>10</v>
      </c>
      <c r="F196" s="60" t="s">
        <v>42</v>
      </c>
      <c r="G196" s="64">
        <v>21.5</v>
      </c>
      <c r="H196" s="63">
        <v>3</v>
      </c>
      <c r="I196" s="63"/>
      <c r="J196" s="60" t="s">
        <v>89</v>
      </c>
      <c r="M196" s="83"/>
      <c r="N196" s="83"/>
      <c r="P196" s="15"/>
    </row>
    <row r="197" spans="1:16" ht="21" customHeight="1" x14ac:dyDescent="0.2">
      <c r="A197" s="36">
        <v>400</v>
      </c>
      <c r="B197" s="84" t="s">
        <v>839</v>
      </c>
      <c r="C197" s="61" t="s">
        <v>840</v>
      </c>
      <c r="D197" s="62" t="s">
        <v>88</v>
      </c>
      <c r="E197" s="60" t="s">
        <v>10</v>
      </c>
      <c r="F197" s="60" t="s">
        <v>42</v>
      </c>
      <c r="G197" s="64">
        <v>21.5</v>
      </c>
      <c r="H197" s="63">
        <v>3</v>
      </c>
      <c r="I197" s="63"/>
      <c r="J197" s="60" t="s">
        <v>371</v>
      </c>
      <c r="M197" s="83"/>
      <c r="N197" s="83"/>
      <c r="P197" s="15"/>
    </row>
    <row r="198" spans="1:16" ht="21" customHeight="1" x14ac:dyDescent="0.2">
      <c r="A198" s="36">
        <v>163</v>
      </c>
      <c r="B198" s="84" t="s">
        <v>1021</v>
      </c>
      <c r="C198" s="61" t="s">
        <v>1024</v>
      </c>
      <c r="D198" s="62" t="s">
        <v>456</v>
      </c>
      <c r="E198" s="60" t="s">
        <v>10</v>
      </c>
      <c r="F198" s="60" t="s">
        <v>64</v>
      </c>
      <c r="G198" s="64">
        <v>21.5</v>
      </c>
      <c r="H198" s="63">
        <v>3</v>
      </c>
      <c r="I198" s="63"/>
      <c r="J198" s="60" t="s">
        <v>116</v>
      </c>
      <c r="M198" s="83"/>
      <c r="N198" s="83"/>
      <c r="P198" s="15"/>
    </row>
    <row r="199" spans="1:16" ht="21" customHeight="1" x14ac:dyDescent="0.2">
      <c r="A199" s="36">
        <v>293</v>
      </c>
      <c r="B199" s="84" t="s">
        <v>894</v>
      </c>
      <c r="C199" s="61" t="s">
        <v>913</v>
      </c>
      <c r="D199" s="62" t="s">
        <v>120</v>
      </c>
      <c r="E199" s="60" t="s">
        <v>10</v>
      </c>
      <c r="F199" s="60" t="s">
        <v>67</v>
      </c>
      <c r="G199" s="64">
        <v>21.5</v>
      </c>
      <c r="H199" s="63">
        <v>3</v>
      </c>
      <c r="I199" s="63"/>
      <c r="J199" s="60" t="s">
        <v>400</v>
      </c>
      <c r="M199" s="83"/>
      <c r="N199" s="83"/>
      <c r="P199" s="15"/>
    </row>
    <row r="200" spans="1:16" ht="21" customHeight="1" x14ac:dyDescent="0.2">
      <c r="A200" s="36">
        <v>157</v>
      </c>
      <c r="B200" s="84" t="s">
        <v>897</v>
      </c>
      <c r="C200" s="61" t="s">
        <v>852</v>
      </c>
      <c r="D200" s="62" t="s">
        <v>221</v>
      </c>
      <c r="E200" s="60" t="s">
        <v>10</v>
      </c>
      <c r="F200" s="60" t="s">
        <v>11</v>
      </c>
      <c r="G200" s="64">
        <v>21.5</v>
      </c>
      <c r="H200" s="63">
        <v>3</v>
      </c>
      <c r="I200" s="63"/>
      <c r="J200" s="60" t="s">
        <v>94</v>
      </c>
      <c r="M200" s="83"/>
      <c r="N200" s="83"/>
      <c r="P200" s="15"/>
    </row>
    <row r="201" spans="1:16" ht="21" customHeight="1" x14ac:dyDescent="0.2">
      <c r="A201" s="36">
        <v>326</v>
      </c>
      <c r="B201" s="84" t="s">
        <v>897</v>
      </c>
      <c r="C201" s="61" t="s">
        <v>911</v>
      </c>
      <c r="D201" s="62" t="s">
        <v>139</v>
      </c>
      <c r="E201" s="60" t="s">
        <v>10</v>
      </c>
      <c r="F201" s="60" t="s">
        <v>12</v>
      </c>
      <c r="G201" s="64">
        <v>21.5</v>
      </c>
      <c r="H201" s="63">
        <v>3</v>
      </c>
      <c r="I201" s="63"/>
      <c r="J201" s="60" t="s">
        <v>94</v>
      </c>
      <c r="M201" s="83"/>
      <c r="N201" s="83"/>
    </row>
    <row r="202" spans="1:16" ht="21" customHeight="1" x14ac:dyDescent="0.2">
      <c r="A202" s="36">
        <v>135</v>
      </c>
      <c r="B202" s="84" t="s">
        <v>966</v>
      </c>
      <c r="C202" s="61" t="s">
        <v>985</v>
      </c>
      <c r="D202" s="62" t="s">
        <v>220</v>
      </c>
      <c r="E202" s="60" t="s">
        <v>10</v>
      </c>
      <c r="F202" s="60" t="s">
        <v>13</v>
      </c>
      <c r="G202" s="64">
        <v>21.25</v>
      </c>
      <c r="H202" s="63">
        <v>3</v>
      </c>
      <c r="I202" s="63"/>
      <c r="J202" s="60" t="s">
        <v>438</v>
      </c>
      <c r="M202" s="83"/>
      <c r="N202" s="83"/>
      <c r="P202" s="15"/>
    </row>
    <row r="203" spans="1:16" ht="21" customHeight="1" x14ac:dyDescent="0.2">
      <c r="A203" s="36">
        <v>8</v>
      </c>
      <c r="B203" s="84" t="s">
        <v>966</v>
      </c>
      <c r="C203" s="61" t="s">
        <v>971</v>
      </c>
      <c r="D203" s="62" t="s">
        <v>287</v>
      </c>
      <c r="E203" s="60" t="s">
        <v>10</v>
      </c>
      <c r="F203" s="60" t="s">
        <v>14</v>
      </c>
      <c r="G203" s="64">
        <v>21.25</v>
      </c>
      <c r="H203" s="63">
        <v>3</v>
      </c>
      <c r="I203" s="63"/>
      <c r="J203" s="60" t="s">
        <v>428</v>
      </c>
      <c r="M203" s="83"/>
      <c r="N203" s="83"/>
      <c r="P203" s="15"/>
    </row>
    <row r="204" spans="1:16" ht="21" customHeight="1" x14ac:dyDescent="0.2">
      <c r="A204" s="36">
        <v>11</v>
      </c>
      <c r="B204" s="84" t="s">
        <v>968</v>
      </c>
      <c r="C204" s="61" t="s">
        <v>977</v>
      </c>
      <c r="D204" s="62" t="s">
        <v>375</v>
      </c>
      <c r="E204" s="60" t="s">
        <v>10</v>
      </c>
      <c r="F204" s="60" t="s">
        <v>79</v>
      </c>
      <c r="G204" s="64">
        <v>21.25</v>
      </c>
      <c r="H204" s="63">
        <v>3</v>
      </c>
      <c r="I204" s="63"/>
      <c r="J204" s="60" t="s">
        <v>94</v>
      </c>
      <c r="M204" s="83"/>
      <c r="N204" s="83"/>
      <c r="P204" s="15"/>
    </row>
    <row r="205" spans="1:16" ht="21" customHeight="1" x14ac:dyDescent="0.2">
      <c r="A205" s="36">
        <v>202</v>
      </c>
      <c r="B205" s="84" t="s">
        <v>996</v>
      </c>
      <c r="C205" s="61" t="s">
        <v>999</v>
      </c>
      <c r="D205" s="62" t="s">
        <v>443</v>
      </c>
      <c r="E205" s="60" t="s">
        <v>10</v>
      </c>
      <c r="F205" s="60" t="s">
        <v>15</v>
      </c>
      <c r="G205" s="64">
        <v>21.25</v>
      </c>
      <c r="H205" s="63">
        <v>3</v>
      </c>
      <c r="I205" s="63"/>
      <c r="J205" s="60" t="s">
        <v>130</v>
      </c>
      <c r="M205" s="83"/>
      <c r="N205" s="83"/>
      <c r="P205" s="15"/>
    </row>
    <row r="206" spans="1:16" ht="21" customHeight="1" x14ac:dyDescent="0.2">
      <c r="A206" s="36">
        <v>265</v>
      </c>
      <c r="B206" s="84" t="s">
        <v>996</v>
      </c>
      <c r="C206" s="61" t="s">
        <v>1006</v>
      </c>
      <c r="D206" s="62" t="s">
        <v>409</v>
      </c>
      <c r="E206" s="60" t="s">
        <v>10</v>
      </c>
      <c r="F206" s="60" t="s">
        <v>16</v>
      </c>
      <c r="G206" s="64">
        <v>21.25</v>
      </c>
      <c r="H206" s="63">
        <v>3</v>
      </c>
      <c r="I206" s="63"/>
      <c r="J206" s="60" t="s">
        <v>130</v>
      </c>
      <c r="M206" s="83"/>
      <c r="N206" s="83"/>
      <c r="P206" s="15"/>
    </row>
    <row r="207" spans="1:16" ht="21" customHeight="1" x14ac:dyDescent="0.2">
      <c r="A207" s="36">
        <v>64</v>
      </c>
      <c r="B207" s="84" t="s">
        <v>944</v>
      </c>
      <c r="C207" s="61" t="s">
        <v>950</v>
      </c>
      <c r="D207" s="62" t="s">
        <v>257</v>
      </c>
      <c r="E207" s="60" t="s">
        <v>10</v>
      </c>
      <c r="F207" s="60" t="s">
        <v>61</v>
      </c>
      <c r="G207" s="64">
        <v>21</v>
      </c>
      <c r="H207" s="63">
        <v>3</v>
      </c>
      <c r="I207" s="63"/>
      <c r="J207" s="60" t="s">
        <v>419</v>
      </c>
      <c r="M207" s="83"/>
      <c r="N207" s="83"/>
      <c r="P207" s="15"/>
    </row>
    <row r="208" spans="1:16" ht="21" customHeight="1" x14ac:dyDescent="0.2">
      <c r="A208" s="36">
        <v>515</v>
      </c>
      <c r="B208" s="84" t="s">
        <v>933</v>
      </c>
      <c r="C208" s="61" t="s">
        <v>33</v>
      </c>
      <c r="D208" s="62" t="s">
        <v>137</v>
      </c>
      <c r="E208" s="60" t="s">
        <v>10</v>
      </c>
      <c r="F208" s="60" t="s">
        <v>1060</v>
      </c>
      <c r="G208" s="64">
        <v>21</v>
      </c>
      <c r="H208" s="63">
        <v>3</v>
      </c>
      <c r="I208" s="63"/>
      <c r="J208" s="60" t="s">
        <v>412</v>
      </c>
      <c r="M208" s="83"/>
      <c r="N208" s="83"/>
      <c r="P208" s="15"/>
    </row>
    <row r="209" spans="1:16" ht="21" customHeight="1" x14ac:dyDescent="0.2">
      <c r="A209" s="36">
        <v>71</v>
      </c>
      <c r="B209" s="84" t="s">
        <v>1000</v>
      </c>
      <c r="C209" s="61" t="s">
        <v>1005</v>
      </c>
      <c r="D209" s="62" t="s">
        <v>321</v>
      </c>
      <c r="E209" s="60" t="s">
        <v>10</v>
      </c>
      <c r="F209" s="60" t="s">
        <v>1060</v>
      </c>
      <c r="G209" s="64">
        <v>21</v>
      </c>
      <c r="H209" s="63">
        <v>3</v>
      </c>
      <c r="I209" s="63"/>
      <c r="J209" s="60" t="s">
        <v>197</v>
      </c>
      <c r="M209" s="83"/>
      <c r="N209" s="83"/>
      <c r="P209" s="15"/>
    </row>
    <row r="210" spans="1:16" ht="21" customHeight="1" x14ac:dyDescent="0.2">
      <c r="A210" s="36">
        <v>109</v>
      </c>
      <c r="B210" s="84" t="s">
        <v>946</v>
      </c>
      <c r="C210" s="61" t="s">
        <v>952</v>
      </c>
      <c r="D210" s="62" t="s">
        <v>420</v>
      </c>
      <c r="E210" s="60" t="s">
        <v>10</v>
      </c>
      <c r="F210" s="60" t="s">
        <v>61</v>
      </c>
      <c r="G210" s="64">
        <v>21</v>
      </c>
      <c r="H210" s="63">
        <v>3</v>
      </c>
      <c r="I210" s="63"/>
      <c r="J210" s="60" t="s">
        <v>123</v>
      </c>
      <c r="M210" s="83"/>
      <c r="N210" s="83"/>
      <c r="P210" s="15"/>
    </row>
    <row r="211" spans="1:16" ht="21" customHeight="1" x14ac:dyDescent="0.2">
      <c r="A211" s="36">
        <v>147</v>
      </c>
      <c r="B211" s="84" t="s">
        <v>946</v>
      </c>
      <c r="C211" s="61" t="s">
        <v>965</v>
      </c>
      <c r="D211" s="62" t="s">
        <v>426</v>
      </c>
      <c r="E211" s="60" t="s">
        <v>10</v>
      </c>
      <c r="F211" s="60" t="s">
        <v>16</v>
      </c>
      <c r="G211" s="64">
        <v>21</v>
      </c>
      <c r="H211" s="63">
        <v>3</v>
      </c>
      <c r="I211" s="63"/>
      <c r="J211" s="60" t="s">
        <v>123</v>
      </c>
      <c r="M211" s="83"/>
      <c r="N211" s="83"/>
      <c r="P211" s="15"/>
    </row>
    <row r="212" spans="1:16" ht="21" customHeight="1" x14ac:dyDescent="0.2">
      <c r="A212" s="36">
        <v>379</v>
      </c>
      <c r="B212" s="84" t="s">
        <v>839</v>
      </c>
      <c r="C212" s="61" t="s">
        <v>845</v>
      </c>
      <c r="D212" s="62" t="s">
        <v>158</v>
      </c>
      <c r="E212" s="60" t="s">
        <v>10</v>
      </c>
      <c r="F212" s="60" t="s">
        <v>15</v>
      </c>
      <c r="G212" s="64">
        <v>21</v>
      </c>
      <c r="H212" s="63">
        <v>3</v>
      </c>
      <c r="I212" s="63"/>
      <c r="J212" s="60" t="s">
        <v>374</v>
      </c>
      <c r="M212" s="83"/>
      <c r="N212" s="83"/>
      <c r="P212" s="15"/>
    </row>
    <row r="213" spans="1:16" ht="21" customHeight="1" x14ac:dyDescent="0.2">
      <c r="A213" s="36">
        <v>303</v>
      </c>
      <c r="B213" s="84" t="s">
        <v>827</v>
      </c>
      <c r="C213" s="61" t="s">
        <v>830</v>
      </c>
      <c r="D213" s="62" t="s">
        <v>367</v>
      </c>
      <c r="E213" s="60" t="s">
        <v>10</v>
      </c>
      <c r="F213" s="60" t="s">
        <v>79</v>
      </c>
      <c r="G213" s="64">
        <v>21</v>
      </c>
      <c r="H213" s="63">
        <v>3</v>
      </c>
      <c r="I213" s="63"/>
      <c r="J213" s="60" t="s">
        <v>334</v>
      </c>
      <c r="M213" s="83"/>
      <c r="N213" s="83"/>
      <c r="P213" s="15"/>
    </row>
    <row r="214" spans="1:16" ht="21" customHeight="1" x14ac:dyDescent="0.2">
      <c r="A214" s="36">
        <v>403</v>
      </c>
      <c r="B214" s="84" t="s">
        <v>894</v>
      </c>
      <c r="C214" s="61" t="s">
        <v>899</v>
      </c>
      <c r="D214" s="62" t="s">
        <v>321</v>
      </c>
      <c r="E214" s="60" t="s">
        <v>10</v>
      </c>
      <c r="F214" s="60" t="s">
        <v>14</v>
      </c>
      <c r="G214" s="64">
        <v>21</v>
      </c>
      <c r="H214" s="63">
        <v>3</v>
      </c>
      <c r="I214" s="63"/>
      <c r="J214" s="60" t="s">
        <v>400</v>
      </c>
      <c r="M214" s="83"/>
      <c r="N214" s="83"/>
      <c r="P214" s="15"/>
    </row>
    <row r="215" spans="1:16" ht="21" customHeight="1" x14ac:dyDescent="0.2">
      <c r="A215" s="36">
        <v>478</v>
      </c>
      <c r="B215" s="84" t="s">
        <v>894</v>
      </c>
      <c r="C215" s="61" t="s">
        <v>910</v>
      </c>
      <c r="D215" s="62" t="s">
        <v>367</v>
      </c>
      <c r="E215" s="60" t="s">
        <v>10</v>
      </c>
      <c r="F215" s="60" t="s">
        <v>13</v>
      </c>
      <c r="G215" s="64">
        <v>21</v>
      </c>
      <c r="H215" s="63">
        <v>3</v>
      </c>
      <c r="I215" s="63"/>
      <c r="J215" s="60" t="s">
        <v>400</v>
      </c>
      <c r="M215" s="83"/>
      <c r="N215" s="83"/>
      <c r="P215" s="15"/>
    </row>
    <row r="216" spans="1:16" ht="21" customHeight="1" x14ac:dyDescent="0.2">
      <c r="A216" s="36">
        <v>284</v>
      </c>
      <c r="B216" s="84" t="s">
        <v>931</v>
      </c>
      <c r="C216" s="61" t="s">
        <v>941</v>
      </c>
      <c r="D216" s="62" t="s">
        <v>63</v>
      </c>
      <c r="E216" s="60" t="s">
        <v>10</v>
      </c>
      <c r="F216" s="60" t="s">
        <v>12</v>
      </c>
      <c r="G216" s="64">
        <v>20.75</v>
      </c>
      <c r="H216" s="63">
        <v>3</v>
      </c>
      <c r="I216" s="63"/>
      <c r="J216" s="60" t="s">
        <v>407</v>
      </c>
      <c r="M216" s="83"/>
      <c r="N216" s="83"/>
      <c r="P216" s="15"/>
    </row>
    <row r="217" spans="1:16" ht="21" customHeight="1" x14ac:dyDescent="0.2">
      <c r="A217" s="36">
        <v>231</v>
      </c>
      <c r="B217" s="84" t="s">
        <v>931</v>
      </c>
      <c r="C217" s="61" t="s">
        <v>943</v>
      </c>
      <c r="D217" s="62" t="s">
        <v>164</v>
      </c>
      <c r="E217" s="60" t="s">
        <v>10</v>
      </c>
      <c r="F217" s="60" t="s">
        <v>11</v>
      </c>
      <c r="G217" s="64">
        <v>20.75</v>
      </c>
      <c r="H217" s="63">
        <v>3</v>
      </c>
      <c r="I217" s="63"/>
      <c r="J217" s="60" t="s">
        <v>416</v>
      </c>
      <c r="M217" s="83"/>
      <c r="N217" s="83"/>
      <c r="P217" s="15"/>
    </row>
    <row r="218" spans="1:16" ht="21" customHeight="1" x14ac:dyDescent="0.2">
      <c r="A218" s="36">
        <v>225</v>
      </c>
      <c r="B218" s="84" t="s">
        <v>966</v>
      </c>
      <c r="C218" s="61" t="s">
        <v>984</v>
      </c>
      <c r="D218" s="62" t="s">
        <v>120</v>
      </c>
      <c r="E218" s="60" t="s">
        <v>10</v>
      </c>
      <c r="F218" s="60" t="s">
        <v>67</v>
      </c>
      <c r="G218" s="64">
        <v>20.75</v>
      </c>
      <c r="H218" s="63">
        <v>3</v>
      </c>
      <c r="I218" s="63"/>
      <c r="J218" s="60" t="s">
        <v>380</v>
      </c>
      <c r="M218" s="83"/>
      <c r="N218" s="83"/>
      <c r="P218" s="15"/>
    </row>
    <row r="219" spans="1:16" ht="21" customHeight="1" x14ac:dyDescent="0.2">
      <c r="A219" s="36">
        <v>510</v>
      </c>
      <c r="B219" s="84" t="s">
        <v>472</v>
      </c>
      <c r="C219" s="61" t="s">
        <v>474</v>
      </c>
      <c r="D219" s="62" t="s">
        <v>91</v>
      </c>
      <c r="E219" s="60" t="s">
        <v>10</v>
      </c>
      <c r="F219" s="60" t="s">
        <v>64</v>
      </c>
      <c r="G219" s="64">
        <v>20.75</v>
      </c>
      <c r="H219" s="63">
        <v>3</v>
      </c>
      <c r="I219" s="63"/>
      <c r="J219" s="60" t="s">
        <v>92</v>
      </c>
      <c r="M219" s="83"/>
      <c r="N219" s="83"/>
      <c r="P219" s="15"/>
    </row>
    <row r="220" spans="1:16" ht="21" customHeight="1" x14ac:dyDescent="0.2">
      <c r="A220" s="36">
        <v>308</v>
      </c>
      <c r="B220" s="84" t="s">
        <v>933</v>
      </c>
      <c r="C220" s="61" t="s">
        <v>934</v>
      </c>
      <c r="D220" s="62" t="s">
        <v>339</v>
      </c>
      <c r="E220" s="60" t="s">
        <v>10</v>
      </c>
      <c r="F220" s="60" t="s">
        <v>42</v>
      </c>
      <c r="G220" s="64">
        <v>20.75</v>
      </c>
      <c r="H220" s="63">
        <v>3</v>
      </c>
      <c r="I220" s="63"/>
      <c r="J220" s="60" t="s">
        <v>114</v>
      </c>
      <c r="M220" s="83"/>
      <c r="N220" s="83"/>
      <c r="P220" s="15"/>
    </row>
    <row r="221" spans="1:16" ht="21" customHeight="1" x14ac:dyDescent="0.2">
      <c r="A221" s="36">
        <v>354</v>
      </c>
      <c r="B221" s="84" t="s">
        <v>1021</v>
      </c>
      <c r="C221" s="61" t="s">
        <v>1023</v>
      </c>
      <c r="D221" s="62" t="s">
        <v>343</v>
      </c>
      <c r="E221" s="60" t="s">
        <v>10</v>
      </c>
      <c r="F221" s="60" t="s">
        <v>42</v>
      </c>
      <c r="G221" s="64">
        <v>20.75</v>
      </c>
      <c r="H221" s="63">
        <v>3</v>
      </c>
      <c r="I221" s="63"/>
      <c r="J221" s="60" t="s">
        <v>116</v>
      </c>
      <c r="M221" s="83"/>
      <c r="N221" s="83"/>
      <c r="P221" s="15"/>
    </row>
    <row r="222" spans="1:16" ht="21" customHeight="1" x14ac:dyDescent="0.2">
      <c r="A222" s="36">
        <v>464</v>
      </c>
      <c r="B222" s="84" t="s">
        <v>1021</v>
      </c>
      <c r="C222" s="61" t="s">
        <v>75</v>
      </c>
      <c r="D222" s="62" t="s">
        <v>457</v>
      </c>
      <c r="E222" s="60" t="s">
        <v>10</v>
      </c>
      <c r="F222" s="60" t="s">
        <v>64</v>
      </c>
      <c r="G222" s="64">
        <v>20.75</v>
      </c>
      <c r="H222" s="63">
        <v>3</v>
      </c>
      <c r="I222" s="63"/>
      <c r="J222" s="60" t="s">
        <v>116</v>
      </c>
      <c r="M222" s="83"/>
      <c r="N222" s="83"/>
      <c r="P222" s="15"/>
    </row>
    <row r="223" spans="1:16" ht="21" customHeight="1" x14ac:dyDescent="0.2">
      <c r="A223" s="36">
        <v>26</v>
      </c>
      <c r="B223" s="84" t="s">
        <v>946</v>
      </c>
      <c r="C223" s="61" t="s">
        <v>957</v>
      </c>
      <c r="D223" s="62" t="s">
        <v>139</v>
      </c>
      <c r="E223" s="60" t="s">
        <v>10</v>
      </c>
      <c r="F223" s="60" t="s">
        <v>67</v>
      </c>
      <c r="G223" s="64">
        <v>20.75</v>
      </c>
      <c r="H223" s="63">
        <v>3</v>
      </c>
      <c r="I223" s="63"/>
      <c r="J223" s="60" t="s">
        <v>123</v>
      </c>
      <c r="M223" s="83"/>
      <c r="N223" s="83"/>
      <c r="P223" s="15"/>
    </row>
    <row r="224" spans="1:16" ht="21" customHeight="1" x14ac:dyDescent="0.2">
      <c r="A224" s="36">
        <v>29</v>
      </c>
      <c r="B224" s="84" t="s">
        <v>946</v>
      </c>
      <c r="C224" s="61" t="s">
        <v>959</v>
      </c>
      <c r="D224" s="62" t="s">
        <v>311</v>
      </c>
      <c r="E224" s="60" t="s">
        <v>10</v>
      </c>
      <c r="F224" s="60" t="s">
        <v>11</v>
      </c>
      <c r="G224" s="64">
        <v>20.75</v>
      </c>
      <c r="H224" s="63">
        <v>3</v>
      </c>
      <c r="I224" s="63"/>
      <c r="J224" s="60" t="s">
        <v>123</v>
      </c>
      <c r="M224" s="83"/>
      <c r="N224" s="83"/>
      <c r="P224" s="15"/>
    </row>
    <row r="225" spans="1:16" ht="21" customHeight="1" x14ac:dyDescent="0.2">
      <c r="A225" s="36">
        <v>170</v>
      </c>
      <c r="B225" s="84" t="s">
        <v>946</v>
      </c>
      <c r="C225" s="61" t="s">
        <v>954</v>
      </c>
      <c r="D225" s="62" t="s">
        <v>288</v>
      </c>
      <c r="E225" s="60" t="s">
        <v>10</v>
      </c>
      <c r="F225" s="60" t="s">
        <v>12</v>
      </c>
      <c r="G225" s="64">
        <v>20.75</v>
      </c>
      <c r="H225" s="63">
        <v>3</v>
      </c>
      <c r="I225" s="63"/>
      <c r="J225" s="60" t="s">
        <v>123</v>
      </c>
      <c r="M225" s="83"/>
      <c r="N225" s="83"/>
      <c r="P225" s="15"/>
    </row>
    <row r="226" spans="1:16" ht="21" customHeight="1" x14ac:dyDescent="0.2">
      <c r="A226" s="36">
        <v>259</v>
      </c>
      <c r="B226" s="84" t="s">
        <v>1000</v>
      </c>
      <c r="C226" s="61" t="s">
        <v>1001</v>
      </c>
      <c r="D226" s="62" t="s">
        <v>444</v>
      </c>
      <c r="E226" s="60" t="s">
        <v>10</v>
      </c>
      <c r="F226" s="60" t="s">
        <v>13</v>
      </c>
      <c r="G226" s="64">
        <v>20.75</v>
      </c>
      <c r="H226" s="63">
        <v>3</v>
      </c>
      <c r="I226" s="63"/>
      <c r="J226" s="60" t="s">
        <v>445</v>
      </c>
      <c r="M226" s="83"/>
      <c r="N226" s="83"/>
      <c r="P226" s="15"/>
    </row>
    <row r="227" spans="1:16" ht="21" customHeight="1" x14ac:dyDescent="0.2">
      <c r="A227" s="36">
        <v>315</v>
      </c>
      <c r="B227" s="84" t="s">
        <v>1000</v>
      </c>
      <c r="C227" s="61" t="s">
        <v>1004</v>
      </c>
      <c r="D227" s="62" t="s">
        <v>291</v>
      </c>
      <c r="E227" s="60" t="s">
        <v>10</v>
      </c>
      <c r="F227" s="60" t="s">
        <v>14</v>
      </c>
      <c r="G227" s="64">
        <v>20.75</v>
      </c>
      <c r="H227" s="63">
        <v>3</v>
      </c>
      <c r="I227" s="63"/>
      <c r="J227" s="60" t="s">
        <v>445</v>
      </c>
      <c r="M227" s="83"/>
      <c r="N227" s="83"/>
      <c r="P227" s="15"/>
    </row>
    <row r="228" spans="1:16" ht="21" customHeight="1" x14ac:dyDescent="0.2">
      <c r="A228" s="36">
        <v>410</v>
      </c>
      <c r="B228" s="84" t="s">
        <v>1018</v>
      </c>
      <c r="C228" s="61" t="s">
        <v>1025</v>
      </c>
      <c r="D228" s="62" t="s">
        <v>124</v>
      </c>
      <c r="E228" s="60" t="s">
        <v>10</v>
      </c>
      <c r="F228" s="60" t="s">
        <v>79</v>
      </c>
      <c r="G228" s="64">
        <v>20.75</v>
      </c>
      <c r="H228" s="63">
        <v>3</v>
      </c>
      <c r="I228" s="63"/>
      <c r="J228" s="60" t="s">
        <v>374</v>
      </c>
      <c r="M228" s="83"/>
      <c r="N228" s="83"/>
      <c r="P228" s="15"/>
    </row>
    <row r="229" spans="1:16" ht="21" customHeight="1" x14ac:dyDescent="0.2">
      <c r="A229" s="36">
        <v>530</v>
      </c>
      <c r="B229" s="84" t="s">
        <v>1018</v>
      </c>
      <c r="C229" s="61" t="s">
        <v>1029</v>
      </c>
      <c r="D229" s="62" t="s">
        <v>304</v>
      </c>
      <c r="E229" s="60" t="s">
        <v>10</v>
      </c>
      <c r="F229" s="60" t="s">
        <v>15</v>
      </c>
      <c r="G229" s="64">
        <v>20.75</v>
      </c>
      <c r="H229" s="63">
        <v>3</v>
      </c>
      <c r="I229" s="63"/>
      <c r="J229" s="60" t="s">
        <v>374</v>
      </c>
      <c r="M229" s="83"/>
      <c r="N229" s="83"/>
      <c r="P229" s="15"/>
    </row>
    <row r="230" spans="1:16" ht="21" customHeight="1" x14ac:dyDescent="0.2">
      <c r="A230" s="36">
        <v>357</v>
      </c>
      <c r="B230" s="84" t="s">
        <v>894</v>
      </c>
      <c r="C230" s="61" t="s">
        <v>904</v>
      </c>
      <c r="D230" s="62" t="s">
        <v>288</v>
      </c>
      <c r="E230" s="60" t="s">
        <v>10</v>
      </c>
      <c r="F230" s="60" t="s">
        <v>16</v>
      </c>
      <c r="G230" s="64">
        <v>20.75</v>
      </c>
      <c r="H230" s="63">
        <v>3</v>
      </c>
      <c r="I230" s="63"/>
      <c r="J230" s="60" t="s">
        <v>400</v>
      </c>
      <c r="M230" s="83"/>
      <c r="N230" s="83"/>
      <c r="P230" s="15"/>
    </row>
    <row r="231" spans="1:16" ht="21" customHeight="1" x14ac:dyDescent="0.2">
      <c r="A231" s="36">
        <v>162</v>
      </c>
      <c r="B231" s="84" t="s">
        <v>968</v>
      </c>
      <c r="C231" s="61" t="s">
        <v>973</v>
      </c>
      <c r="D231" s="62" t="s">
        <v>357</v>
      </c>
      <c r="E231" s="60" t="s">
        <v>10</v>
      </c>
      <c r="F231" s="60" t="s">
        <v>61</v>
      </c>
      <c r="G231" s="64">
        <v>20.75</v>
      </c>
      <c r="H231" s="63">
        <v>3</v>
      </c>
      <c r="I231" s="63"/>
      <c r="J231" s="60" t="s">
        <v>94</v>
      </c>
      <c r="M231" s="83"/>
      <c r="N231" s="83"/>
      <c r="P231" s="15"/>
    </row>
    <row r="232" spans="1:16" ht="21" customHeight="1" x14ac:dyDescent="0.2">
      <c r="A232" s="36">
        <v>441</v>
      </c>
      <c r="B232" s="84" t="s">
        <v>483</v>
      </c>
      <c r="C232" s="61" t="s">
        <v>491</v>
      </c>
      <c r="D232" s="62" t="s">
        <v>108</v>
      </c>
      <c r="E232" s="60" t="s">
        <v>10</v>
      </c>
      <c r="F232" s="60" t="s">
        <v>1060</v>
      </c>
      <c r="G232" s="64">
        <v>20.75</v>
      </c>
      <c r="H232" s="63">
        <v>3</v>
      </c>
      <c r="I232" s="63"/>
      <c r="J232" s="60" t="s">
        <v>94</v>
      </c>
      <c r="M232" s="83"/>
      <c r="N232" s="83"/>
      <c r="P232" s="15"/>
    </row>
    <row r="233" spans="1:16" ht="21" customHeight="1" x14ac:dyDescent="0.2">
      <c r="A233" s="36">
        <v>475</v>
      </c>
      <c r="B233" s="84" t="s">
        <v>475</v>
      </c>
      <c r="C233" s="61" t="s">
        <v>476</v>
      </c>
      <c r="D233" s="62" t="s">
        <v>93</v>
      </c>
      <c r="E233" s="60" t="s">
        <v>10</v>
      </c>
      <c r="F233" s="60" t="s">
        <v>1060</v>
      </c>
      <c r="G233" s="64">
        <v>20.75</v>
      </c>
      <c r="H233" s="63">
        <v>3</v>
      </c>
      <c r="I233" s="63"/>
      <c r="J233" s="60" t="s">
        <v>94</v>
      </c>
      <c r="M233" s="83"/>
      <c r="N233" s="83"/>
      <c r="P233" s="15"/>
    </row>
    <row r="234" spans="1:16" ht="21" customHeight="1" x14ac:dyDescent="0.2">
      <c r="A234" s="36">
        <v>394</v>
      </c>
      <c r="B234" s="84" t="s">
        <v>966</v>
      </c>
      <c r="C234" s="61" t="s">
        <v>992</v>
      </c>
      <c r="D234" s="62" t="s">
        <v>173</v>
      </c>
      <c r="E234" s="60" t="s">
        <v>10</v>
      </c>
      <c r="F234" s="60" t="s">
        <v>61</v>
      </c>
      <c r="G234" s="64">
        <v>20.5</v>
      </c>
      <c r="H234" s="63">
        <v>3</v>
      </c>
      <c r="I234" s="63"/>
      <c r="J234" s="60" t="s">
        <v>436</v>
      </c>
      <c r="M234" s="83"/>
      <c r="N234" s="83"/>
      <c r="P234" s="15"/>
    </row>
    <row r="235" spans="1:16" ht="21" customHeight="1" x14ac:dyDescent="0.2">
      <c r="A235" s="36">
        <v>489</v>
      </c>
      <c r="B235" s="84" t="s">
        <v>944</v>
      </c>
      <c r="C235" s="61" t="s">
        <v>963</v>
      </c>
      <c r="D235" s="62" t="s">
        <v>225</v>
      </c>
      <c r="E235" s="60" t="s">
        <v>10</v>
      </c>
      <c r="F235" s="60" t="s">
        <v>16</v>
      </c>
      <c r="G235" s="64">
        <v>20.5</v>
      </c>
      <c r="H235" s="63">
        <v>3</v>
      </c>
      <c r="I235" s="63"/>
      <c r="J235" s="60" t="s">
        <v>419</v>
      </c>
      <c r="M235" s="83"/>
      <c r="N235" s="83"/>
      <c r="P235" s="15"/>
    </row>
    <row r="236" spans="1:16" ht="21" customHeight="1" x14ac:dyDescent="0.2">
      <c r="A236" s="36">
        <v>282</v>
      </c>
      <c r="B236" s="84" t="s">
        <v>1000</v>
      </c>
      <c r="C236" s="61" t="s">
        <v>1012</v>
      </c>
      <c r="D236" s="62" t="s">
        <v>450</v>
      </c>
      <c r="E236" s="60" t="s">
        <v>10</v>
      </c>
      <c r="F236" s="60" t="s">
        <v>15</v>
      </c>
      <c r="G236" s="64">
        <v>20.5</v>
      </c>
      <c r="H236" s="63">
        <v>3</v>
      </c>
      <c r="I236" s="63"/>
      <c r="J236" s="60" t="s">
        <v>151</v>
      </c>
      <c r="M236" s="83"/>
      <c r="N236" s="83"/>
      <c r="P236" s="15"/>
    </row>
    <row r="237" spans="1:16" ht="21" customHeight="1" x14ac:dyDescent="0.2">
      <c r="A237" s="36">
        <v>137</v>
      </c>
      <c r="B237" s="84" t="s">
        <v>777</v>
      </c>
      <c r="C237" s="61" t="s">
        <v>817</v>
      </c>
      <c r="D237" s="62" t="s">
        <v>350</v>
      </c>
      <c r="E237" s="60" t="s">
        <v>10</v>
      </c>
      <c r="F237" s="60" t="s">
        <v>79</v>
      </c>
      <c r="G237" s="64">
        <v>20.5</v>
      </c>
      <c r="H237" s="63">
        <v>3</v>
      </c>
      <c r="I237" s="63"/>
      <c r="J237" s="60" t="s">
        <v>96</v>
      </c>
      <c r="M237" s="83"/>
      <c r="N237" s="83"/>
      <c r="P237" s="15"/>
    </row>
    <row r="238" spans="1:16" ht="21" customHeight="1" x14ac:dyDescent="0.2">
      <c r="A238" s="36">
        <v>63</v>
      </c>
      <c r="B238" s="84" t="s">
        <v>773</v>
      </c>
      <c r="C238" s="61" t="s">
        <v>785</v>
      </c>
      <c r="D238" s="62" t="s">
        <v>320</v>
      </c>
      <c r="E238" s="60" t="s">
        <v>10</v>
      </c>
      <c r="F238" s="60" t="s">
        <v>14</v>
      </c>
      <c r="G238" s="64">
        <v>20.5</v>
      </c>
      <c r="H238" s="63">
        <v>3</v>
      </c>
      <c r="I238" s="63"/>
      <c r="J238" s="60" t="s">
        <v>334</v>
      </c>
      <c r="M238" s="83"/>
      <c r="N238" s="83"/>
      <c r="P238" s="15"/>
    </row>
    <row r="239" spans="1:16" ht="21" customHeight="1" x14ac:dyDescent="0.2">
      <c r="A239" s="36">
        <v>123</v>
      </c>
      <c r="B239" s="84" t="s">
        <v>827</v>
      </c>
      <c r="C239" s="61" t="s">
        <v>835</v>
      </c>
      <c r="D239" s="62" t="s">
        <v>231</v>
      </c>
      <c r="E239" s="60" t="s">
        <v>10</v>
      </c>
      <c r="F239" s="60" t="s">
        <v>13</v>
      </c>
      <c r="G239" s="64">
        <v>20.5</v>
      </c>
      <c r="H239" s="63">
        <v>3</v>
      </c>
      <c r="I239" s="63"/>
      <c r="J239" s="60" t="s">
        <v>334</v>
      </c>
      <c r="M239" s="83"/>
      <c r="N239" s="83"/>
      <c r="P239" s="15"/>
    </row>
    <row r="240" spans="1:16" ht="21" customHeight="1" x14ac:dyDescent="0.2">
      <c r="A240" s="36">
        <v>511</v>
      </c>
      <c r="B240" s="84" t="s">
        <v>894</v>
      </c>
      <c r="C240" s="61" t="s">
        <v>901</v>
      </c>
      <c r="D240" s="62" t="s">
        <v>404</v>
      </c>
      <c r="E240" s="60" t="s">
        <v>10</v>
      </c>
      <c r="F240" s="60" t="s">
        <v>12</v>
      </c>
      <c r="G240" s="64">
        <v>20.5</v>
      </c>
      <c r="H240" s="63">
        <v>3</v>
      </c>
      <c r="I240" s="63"/>
      <c r="J240" s="60" t="s">
        <v>400</v>
      </c>
      <c r="M240" s="83"/>
      <c r="N240" s="83"/>
      <c r="P240" s="15"/>
    </row>
    <row r="241" spans="1:16" ht="21" customHeight="1" x14ac:dyDescent="0.2">
      <c r="A241" s="36">
        <v>58</v>
      </c>
      <c r="B241" s="84" t="s">
        <v>897</v>
      </c>
      <c r="C241" s="61" t="s">
        <v>898</v>
      </c>
      <c r="D241" s="62" t="s">
        <v>219</v>
      </c>
      <c r="E241" s="60" t="s">
        <v>10</v>
      </c>
      <c r="F241" s="60" t="s">
        <v>11</v>
      </c>
      <c r="G241" s="64">
        <v>20.5</v>
      </c>
      <c r="H241" s="63">
        <v>3</v>
      </c>
      <c r="I241" s="63"/>
      <c r="J241" s="60" t="s">
        <v>94</v>
      </c>
      <c r="M241" s="83"/>
      <c r="N241" s="83"/>
      <c r="P241" s="15"/>
    </row>
    <row r="242" spans="1:16" ht="21" customHeight="1" x14ac:dyDescent="0.2">
      <c r="A242" s="36">
        <v>345</v>
      </c>
      <c r="B242" s="84" t="s">
        <v>968</v>
      </c>
      <c r="C242" s="61" t="s">
        <v>995</v>
      </c>
      <c r="D242" s="62" t="s">
        <v>273</v>
      </c>
      <c r="E242" s="60" t="s">
        <v>10</v>
      </c>
      <c r="F242" s="60" t="s">
        <v>67</v>
      </c>
      <c r="G242" s="64">
        <v>20.5</v>
      </c>
      <c r="H242" s="63">
        <v>3</v>
      </c>
      <c r="I242" s="63"/>
      <c r="J242" s="60" t="s">
        <v>376</v>
      </c>
      <c r="M242" s="83"/>
      <c r="N242" s="83"/>
      <c r="P242" s="15"/>
    </row>
    <row r="243" spans="1:16" ht="21" customHeight="1" x14ac:dyDescent="0.2">
      <c r="A243" s="36">
        <v>438</v>
      </c>
      <c r="B243" s="84" t="s">
        <v>968</v>
      </c>
      <c r="C243" s="61" t="s">
        <v>990</v>
      </c>
      <c r="D243" s="62" t="s">
        <v>440</v>
      </c>
      <c r="E243" s="60" t="s">
        <v>10</v>
      </c>
      <c r="F243" s="60" t="s">
        <v>64</v>
      </c>
      <c r="G243" s="64">
        <v>20.5</v>
      </c>
      <c r="H243" s="63">
        <v>3</v>
      </c>
      <c r="I243" s="63"/>
      <c r="J243" s="60" t="s">
        <v>94</v>
      </c>
      <c r="M243" s="83"/>
      <c r="N243" s="83"/>
      <c r="P243" s="15"/>
    </row>
    <row r="244" spans="1:16" ht="21" customHeight="1" x14ac:dyDescent="0.2">
      <c r="A244" s="36">
        <v>465</v>
      </c>
      <c r="B244" s="84" t="s">
        <v>966</v>
      </c>
      <c r="C244" s="61" t="s">
        <v>979</v>
      </c>
      <c r="D244" s="62" t="s">
        <v>435</v>
      </c>
      <c r="E244" s="60" t="s">
        <v>10</v>
      </c>
      <c r="F244" s="60" t="s">
        <v>42</v>
      </c>
      <c r="G244" s="64">
        <v>20.25</v>
      </c>
      <c r="H244" s="63">
        <v>3</v>
      </c>
      <c r="I244" s="63"/>
      <c r="J244" s="60" t="s">
        <v>428</v>
      </c>
      <c r="M244" s="83"/>
      <c r="N244" s="83"/>
      <c r="P244" s="15"/>
    </row>
    <row r="245" spans="1:16" ht="21" customHeight="1" x14ac:dyDescent="0.2">
      <c r="A245" s="36">
        <v>207</v>
      </c>
      <c r="B245" s="84" t="s">
        <v>933</v>
      </c>
      <c r="C245" s="61" t="s">
        <v>935</v>
      </c>
      <c r="D245" s="62" t="s">
        <v>262</v>
      </c>
      <c r="E245" s="60" t="s">
        <v>10</v>
      </c>
      <c r="F245" s="60" t="s">
        <v>42</v>
      </c>
      <c r="G245" s="64">
        <v>20.25</v>
      </c>
      <c r="H245" s="63">
        <v>3</v>
      </c>
      <c r="I245" s="63"/>
      <c r="J245" s="60" t="s">
        <v>153</v>
      </c>
      <c r="M245" s="83"/>
      <c r="N245" s="83"/>
      <c r="P245" s="15"/>
    </row>
    <row r="246" spans="1:16" ht="21" customHeight="1" x14ac:dyDescent="0.2">
      <c r="A246" s="36">
        <v>160</v>
      </c>
      <c r="B246" s="84" t="s">
        <v>777</v>
      </c>
      <c r="C246" s="61" t="s">
        <v>786</v>
      </c>
      <c r="D246" s="62" t="s">
        <v>129</v>
      </c>
      <c r="E246" s="60" t="s">
        <v>10</v>
      </c>
      <c r="F246" s="60" t="s">
        <v>64</v>
      </c>
      <c r="G246" s="64">
        <v>20.25</v>
      </c>
      <c r="H246" s="63">
        <v>3</v>
      </c>
      <c r="I246" s="63"/>
      <c r="J246" s="60" t="s">
        <v>145</v>
      </c>
      <c r="M246" s="83"/>
      <c r="N246" s="83"/>
      <c r="P246" s="15"/>
    </row>
    <row r="247" spans="1:16" ht="21" customHeight="1" x14ac:dyDescent="0.2">
      <c r="A247" s="36">
        <v>512</v>
      </c>
      <c r="B247" s="84" t="s">
        <v>1021</v>
      </c>
      <c r="C247" s="61" t="s">
        <v>1026</v>
      </c>
      <c r="D247" s="62" t="s">
        <v>237</v>
      </c>
      <c r="E247" s="60" t="s">
        <v>10</v>
      </c>
      <c r="F247" s="60" t="s">
        <v>67</v>
      </c>
      <c r="G247" s="64">
        <v>20.25</v>
      </c>
      <c r="H247" s="63">
        <v>3</v>
      </c>
      <c r="I247" s="63"/>
      <c r="J247" s="60" t="s">
        <v>116</v>
      </c>
      <c r="M247" s="83"/>
      <c r="N247" s="83"/>
      <c r="P247" s="15"/>
    </row>
    <row r="248" spans="1:16" ht="21" customHeight="1" x14ac:dyDescent="0.2">
      <c r="A248" s="36">
        <v>333</v>
      </c>
      <c r="B248" s="84" t="s">
        <v>946</v>
      </c>
      <c r="C248" s="61" t="s">
        <v>960</v>
      </c>
      <c r="D248" s="62" t="s">
        <v>171</v>
      </c>
      <c r="E248" s="60" t="s">
        <v>10</v>
      </c>
      <c r="F248" s="60" t="s">
        <v>11</v>
      </c>
      <c r="G248" s="64">
        <v>20.25</v>
      </c>
      <c r="H248" s="63">
        <v>3</v>
      </c>
      <c r="I248" s="63"/>
      <c r="J248" s="60" t="s">
        <v>123</v>
      </c>
      <c r="M248" s="83"/>
      <c r="N248" s="83"/>
      <c r="P248" s="15"/>
    </row>
    <row r="249" spans="1:16" ht="21" customHeight="1" x14ac:dyDescent="0.2">
      <c r="A249" s="36">
        <v>395</v>
      </c>
      <c r="B249" s="84" t="s">
        <v>946</v>
      </c>
      <c r="C249" s="61" t="s">
        <v>964</v>
      </c>
      <c r="D249" s="62" t="s">
        <v>425</v>
      </c>
      <c r="E249" s="60" t="s">
        <v>10</v>
      </c>
      <c r="F249" s="60" t="s">
        <v>12</v>
      </c>
      <c r="G249" s="64">
        <v>20.25</v>
      </c>
      <c r="H249" s="63">
        <v>3</v>
      </c>
      <c r="I249" s="63"/>
      <c r="J249" s="60" t="s">
        <v>123</v>
      </c>
      <c r="M249" s="83"/>
      <c r="N249" s="83"/>
      <c r="P249" s="15"/>
    </row>
    <row r="250" spans="1:16" ht="21" customHeight="1" x14ac:dyDescent="0.2">
      <c r="A250" s="36">
        <v>19</v>
      </c>
      <c r="B250" s="84" t="s">
        <v>777</v>
      </c>
      <c r="C250" s="61" t="s">
        <v>800</v>
      </c>
      <c r="D250" s="62" t="s">
        <v>290</v>
      </c>
      <c r="E250" s="60" t="s">
        <v>10</v>
      </c>
      <c r="F250" s="60" t="s">
        <v>13</v>
      </c>
      <c r="G250" s="64">
        <v>20.25</v>
      </c>
      <c r="H250" s="63">
        <v>3</v>
      </c>
      <c r="I250" s="63"/>
      <c r="J250" s="60" t="s">
        <v>96</v>
      </c>
      <c r="M250" s="83"/>
      <c r="N250" s="83"/>
      <c r="P250" s="15"/>
    </row>
    <row r="251" spans="1:16" ht="21" customHeight="1" x14ac:dyDescent="0.2">
      <c r="A251" s="36">
        <v>285</v>
      </c>
      <c r="B251" s="84" t="s">
        <v>931</v>
      </c>
      <c r="C251" s="61" t="s">
        <v>942</v>
      </c>
      <c r="D251" s="62" t="s">
        <v>415</v>
      </c>
      <c r="E251" s="60" t="s">
        <v>10</v>
      </c>
      <c r="F251" s="60" t="s">
        <v>14</v>
      </c>
      <c r="G251" s="64">
        <v>20.25</v>
      </c>
      <c r="H251" s="63">
        <v>3</v>
      </c>
      <c r="I251" s="63"/>
      <c r="J251" s="60" t="s">
        <v>96</v>
      </c>
      <c r="M251" s="83"/>
      <c r="N251" s="83"/>
      <c r="P251" s="15"/>
    </row>
    <row r="252" spans="1:16" ht="21" customHeight="1" x14ac:dyDescent="0.2">
      <c r="A252" s="36">
        <v>9</v>
      </c>
      <c r="B252" s="84" t="s">
        <v>773</v>
      </c>
      <c r="C252" s="61" t="s">
        <v>790</v>
      </c>
      <c r="D252" s="62" t="s">
        <v>283</v>
      </c>
      <c r="E252" s="60" t="s">
        <v>10</v>
      </c>
      <c r="F252" s="60" t="s">
        <v>79</v>
      </c>
      <c r="G252" s="64">
        <v>20.25</v>
      </c>
      <c r="H252" s="63">
        <v>3</v>
      </c>
      <c r="I252" s="63"/>
      <c r="J252" s="60" t="s">
        <v>334</v>
      </c>
      <c r="M252" s="83"/>
      <c r="N252" s="83"/>
      <c r="P252" s="15"/>
    </row>
    <row r="253" spans="1:16" ht="21" customHeight="1" x14ac:dyDescent="0.2">
      <c r="A253" s="36">
        <v>236</v>
      </c>
      <c r="B253" s="84" t="s">
        <v>481</v>
      </c>
      <c r="C253" s="61" t="s">
        <v>489</v>
      </c>
      <c r="D253" s="62" t="s">
        <v>106</v>
      </c>
      <c r="E253" s="60" t="s">
        <v>10</v>
      </c>
      <c r="F253" s="60" t="s">
        <v>15</v>
      </c>
      <c r="G253" s="64">
        <v>20.25</v>
      </c>
      <c r="H253" s="63">
        <v>3</v>
      </c>
      <c r="I253" s="63"/>
      <c r="J253" s="60" t="s">
        <v>94</v>
      </c>
      <c r="M253" s="83"/>
      <c r="N253" s="83"/>
      <c r="P253" s="15"/>
    </row>
    <row r="254" spans="1:16" ht="21" customHeight="1" x14ac:dyDescent="0.2">
      <c r="A254" s="36">
        <v>407</v>
      </c>
      <c r="B254" s="84" t="s">
        <v>968</v>
      </c>
      <c r="C254" s="61" t="s">
        <v>972</v>
      </c>
      <c r="D254" s="62" t="s">
        <v>368</v>
      </c>
      <c r="E254" s="60" t="s">
        <v>10</v>
      </c>
      <c r="F254" s="60" t="s">
        <v>16</v>
      </c>
      <c r="G254" s="64">
        <v>20.25</v>
      </c>
      <c r="H254" s="63">
        <v>3</v>
      </c>
      <c r="I254" s="63"/>
      <c r="J254" s="60" t="s">
        <v>94</v>
      </c>
      <c r="M254" s="83"/>
      <c r="N254" s="83"/>
      <c r="P254" s="15"/>
    </row>
    <row r="255" spans="1:16" ht="21" customHeight="1" x14ac:dyDescent="0.2">
      <c r="A255" s="36">
        <v>165</v>
      </c>
      <c r="B255" s="84" t="s">
        <v>915</v>
      </c>
      <c r="C255" s="61" t="s">
        <v>920</v>
      </c>
      <c r="D255" s="62" t="s">
        <v>273</v>
      </c>
      <c r="E255" s="60" t="s">
        <v>10</v>
      </c>
      <c r="F255" s="60" t="s">
        <v>61</v>
      </c>
      <c r="G255" s="64">
        <v>20.25</v>
      </c>
      <c r="H255" s="63">
        <v>3</v>
      </c>
      <c r="I255" s="63"/>
      <c r="J255" s="60" t="s">
        <v>130</v>
      </c>
      <c r="M255" s="83"/>
      <c r="N255" s="83"/>
      <c r="P255" s="15"/>
    </row>
    <row r="256" spans="1:16" ht="21" customHeight="1" x14ac:dyDescent="0.2">
      <c r="A256" s="36">
        <v>79</v>
      </c>
      <c r="B256" s="84" t="s">
        <v>501</v>
      </c>
      <c r="C256" s="61" t="s">
        <v>626</v>
      </c>
      <c r="D256" s="62" t="s">
        <v>239</v>
      </c>
      <c r="E256" s="60" t="s">
        <v>8</v>
      </c>
      <c r="F256" s="60" t="s">
        <v>1060</v>
      </c>
      <c r="G256" s="64">
        <v>32.25</v>
      </c>
      <c r="H256" s="63">
        <v>1</v>
      </c>
      <c r="I256" s="63"/>
      <c r="J256" s="60" t="s">
        <v>130</v>
      </c>
      <c r="M256" s="83"/>
      <c r="N256" s="83"/>
      <c r="P256" s="15"/>
    </row>
    <row r="257" spans="1:16" ht="21" customHeight="1" x14ac:dyDescent="0.2">
      <c r="A257" s="36">
        <v>107</v>
      </c>
      <c r="B257" s="84" t="s">
        <v>498</v>
      </c>
      <c r="C257" s="61" t="s">
        <v>570</v>
      </c>
      <c r="D257" s="62" t="s">
        <v>155</v>
      </c>
      <c r="E257" s="60" t="s">
        <v>8</v>
      </c>
      <c r="F257" s="107" t="s">
        <v>79</v>
      </c>
      <c r="G257" s="64">
        <v>28.5</v>
      </c>
      <c r="H257" s="63">
        <v>1</v>
      </c>
      <c r="I257" s="63"/>
      <c r="J257" s="60" t="s">
        <v>116</v>
      </c>
      <c r="M257" s="83"/>
      <c r="N257" s="83"/>
      <c r="P257" s="15"/>
    </row>
    <row r="258" spans="1:16" ht="21" customHeight="1" x14ac:dyDescent="0.2">
      <c r="A258" s="36">
        <v>439</v>
      </c>
      <c r="B258" s="84" t="s">
        <v>498</v>
      </c>
      <c r="C258" s="61" t="s">
        <v>735</v>
      </c>
      <c r="D258" s="62" t="s">
        <v>309</v>
      </c>
      <c r="E258" s="60" t="s">
        <v>8</v>
      </c>
      <c r="F258" s="60" t="s">
        <v>61</v>
      </c>
      <c r="G258" s="64">
        <v>28.5</v>
      </c>
      <c r="H258" s="63">
        <v>1</v>
      </c>
      <c r="I258" s="63"/>
      <c r="J258" s="60" t="s">
        <v>116</v>
      </c>
      <c r="M258" s="83"/>
      <c r="N258" s="83"/>
      <c r="P258" s="15"/>
    </row>
    <row r="259" spans="1:16" ht="21" customHeight="1" x14ac:dyDescent="0.2">
      <c r="A259" s="36">
        <v>473</v>
      </c>
      <c r="B259" s="84" t="s">
        <v>501</v>
      </c>
      <c r="C259" s="61" t="s">
        <v>615</v>
      </c>
      <c r="D259" s="62" t="s">
        <v>107</v>
      </c>
      <c r="E259" s="60" t="s">
        <v>8</v>
      </c>
      <c r="F259" s="60" t="s">
        <v>16</v>
      </c>
      <c r="G259" s="64">
        <v>26.25</v>
      </c>
      <c r="H259" s="63">
        <v>1</v>
      </c>
      <c r="I259" s="63"/>
      <c r="J259" s="60" t="s">
        <v>229</v>
      </c>
      <c r="M259" s="83"/>
      <c r="N259" s="83"/>
      <c r="P259" s="15"/>
    </row>
    <row r="260" spans="1:16" ht="21" customHeight="1" x14ac:dyDescent="0.2">
      <c r="A260" s="36">
        <v>514</v>
      </c>
      <c r="B260" s="84" t="s">
        <v>501</v>
      </c>
      <c r="C260" s="61" t="s">
        <v>585</v>
      </c>
      <c r="D260" s="62" t="s">
        <v>205</v>
      </c>
      <c r="E260" s="60" t="s">
        <v>8</v>
      </c>
      <c r="F260" s="60" t="s">
        <v>15</v>
      </c>
      <c r="G260" s="64">
        <v>26</v>
      </c>
      <c r="H260" s="63">
        <v>1</v>
      </c>
      <c r="I260" s="63"/>
      <c r="J260" s="60" t="s">
        <v>116</v>
      </c>
      <c r="M260" s="83"/>
      <c r="N260" s="83"/>
      <c r="P260" s="15"/>
    </row>
    <row r="261" spans="1:16" ht="21" customHeight="1" x14ac:dyDescent="0.2">
      <c r="A261" s="36">
        <v>480</v>
      </c>
      <c r="B261" s="84" t="s">
        <v>501</v>
      </c>
      <c r="C261" s="61" t="s">
        <v>653</v>
      </c>
      <c r="D261" s="62" t="s">
        <v>103</v>
      </c>
      <c r="E261" s="60" t="s">
        <v>8</v>
      </c>
      <c r="F261" s="60" t="s">
        <v>79</v>
      </c>
      <c r="G261" s="64">
        <v>25.5</v>
      </c>
      <c r="H261" s="63">
        <v>1</v>
      </c>
      <c r="I261" s="63"/>
      <c r="J261" s="60" t="s">
        <v>169</v>
      </c>
      <c r="M261" s="83"/>
      <c r="N261" s="83"/>
      <c r="P261" s="15"/>
    </row>
    <row r="262" spans="1:16" ht="21" customHeight="1" x14ac:dyDescent="0.2">
      <c r="A262" s="36">
        <v>390</v>
      </c>
      <c r="B262" s="84" t="s">
        <v>501</v>
      </c>
      <c r="C262" s="61" t="s">
        <v>721</v>
      </c>
      <c r="D262" s="62" t="s">
        <v>302</v>
      </c>
      <c r="E262" s="60" t="s">
        <v>8</v>
      </c>
      <c r="F262" s="60" t="s">
        <v>14</v>
      </c>
      <c r="G262" s="64">
        <v>25.5</v>
      </c>
      <c r="H262" s="63">
        <v>1</v>
      </c>
      <c r="I262" s="63"/>
      <c r="J262" s="60" t="s">
        <v>175</v>
      </c>
      <c r="M262" s="83"/>
      <c r="N262" s="83"/>
      <c r="P262" s="15"/>
    </row>
    <row r="263" spans="1:16" ht="21" customHeight="1" x14ac:dyDescent="0.2">
      <c r="A263" s="36">
        <v>432</v>
      </c>
      <c r="B263" s="84" t="s">
        <v>501</v>
      </c>
      <c r="C263" s="61" t="s">
        <v>702</v>
      </c>
      <c r="D263" s="62" t="s">
        <v>292</v>
      </c>
      <c r="E263" s="60" t="s">
        <v>8</v>
      </c>
      <c r="F263" s="60" t="s">
        <v>13</v>
      </c>
      <c r="G263" s="64">
        <v>25.5</v>
      </c>
      <c r="H263" s="63">
        <v>1</v>
      </c>
      <c r="I263" s="63"/>
      <c r="J263" s="60" t="s">
        <v>130</v>
      </c>
      <c r="M263" s="83"/>
      <c r="N263" s="83"/>
      <c r="P263" s="15"/>
    </row>
    <row r="264" spans="1:16" ht="21" customHeight="1" x14ac:dyDescent="0.2">
      <c r="A264" s="36">
        <v>344</v>
      </c>
      <c r="B264" s="84" t="s">
        <v>853</v>
      </c>
      <c r="C264" s="61" t="s">
        <v>883</v>
      </c>
      <c r="D264" s="62" t="s">
        <v>393</v>
      </c>
      <c r="E264" s="60" t="s">
        <v>8</v>
      </c>
      <c r="F264" s="60" t="s">
        <v>12</v>
      </c>
      <c r="G264" s="64">
        <v>25</v>
      </c>
      <c r="H264" s="63">
        <v>1</v>
      </c>
      <c r="I264" s="63"/>
      <c r="J264" s="60" t="s">
        <v>116</v>
      </c>
      <c r="M264" s="83"/>
      <c r="N264" s="83"/>
      <c r="P264" s="15"/>
    </row>
    <row r="265" spans="1:16" ht="21" customHeight="1" x14ac:dyDescent="0.2">
      <c r="A265" s="36">
        <v>290</v>
      </c>
      <c r="B265" s="84" t="s">
        <v>501</v>
      </c>
      <c r="C265" s="61" t="s">
        <v>733</v>
      </c>
      <c r="D265" s="62" t="s">
        <v>306</v>
      </c>
      <c r="E265" s="60" t="s">
        <v>8</v>
      </c>
      <c r="F265" s="60" t="s">
        <v>11</v>
      </c>
      <c r="G265" s="64">
        <v>24.75</v>
      </c>
      <c r="H265" s="63">
        <v>1</v>
      </c>
      <c r="I265" s="63"/>
      <c r="J265" s="60" t="s">
        <v>307</v>
      </c>
      <c r="M265" s="83"/>
      <c r="N265" s="83"/>
    </row>
    <row r="266" spans="1:16" ht="21" customHeight="1" x14ac:dyDescent="0.2">
      <c r="A266" s="36">
        <v>196</v>
      </c>
      <c r="B266" s="84" t="s">
        <v>498</v>
      </c>
      <c r="C266" s="61" t="s">
        <v>768</v>
      </c>
      <c r="D266" s="62" t="s">
        <v>327</v>
      </c>
      <c r="E266" s="60" t="s">
        <v>8</v>
      </c>
      <c r="F266" s="60" t="s">
        <v>67</v>
      </c>
      <c r="G266" s="64">
        <v>24.25</v>
      </c>
      <c r="H266" s="63">
        <v>1</v>
      </c>
      <c r="I266" s="63"/>
      <c r="J266" s="60" t="s">
        <v>116</v>
      </c>
      <c r="M266" s="83"/>
      <c r="N266" s="83"/>
      <c r="P266" s="15"/>
    </row>
    <row r="267" spans="1:16" ht="21" customHeight="1" x14ac:dyDescent="0.2">
      <c r="A267" s="36">
        <v>222</v>
      </c>
      <c r="B267" s="84" t="s">
        <v>501</v>
      </c>
      <c r="C267" s="61" t="s">
        <v>660</v>
      </c>
      <c r="D267" s="62" t="s">
        <v>261</v>
      </c>
      <c r="E267" s="60" t="s">
        <v>8</v>
      </c>
      <c r="F267" s="60" t="s">
        <v>64</v>
      </c>
      <c r="G267" s="64">
        <v>24.25</v>
      </c>
      <c r="H267" s="63">
        <v>1</v>
      </c>
      <c r="I267" s="63"/>
      <c r="J267" s="60" t="s">
        <v>112</v>
      </c>
      <c r="M267" s="83"/>
      <c r="N267" s="83"/>
      <c r="P267" s="15"/>
    </row>
    <row r="268" spans="1:16" ht="21" customHeight="1" x14ac:dyDescent="0.2">
      <c r="A268" s="36">
        <v>34</v>
      </c>
      <c r="B268" s="84" t="s">
        <v>501</v>
      </c>
      <c r="C268" s="61" t="s">
        <v>693</v>
      </c>
      <c r="D268" s="62" t="s">
        <v>284</v>
      </c>
      <c r="E268" s="60" t="s">
        <v>8</v>
      </c>
      <c r="F268" s="60" t="s">
        <v>42</v>
      </c>
      <c r="G268" s="64">
        <v>22.75</v>
      </c>
      <c r="H268" s="63">
        <v>1</v>
      </c>
      <c r="I268" s="63"/>
      <c r="J268" s="60" t="s">
        <v>116</v>
      </c>
      <c r="M268" s="83"/>
      <c r="N268" s="83"/>
      <c r="P268" s="15"/>
    </row>
    <row r="269" spans="1:16" ht="21" customHeight="1" x14ac:dyDescent="0.2">
      <c r="A269" s="36">
        <v>218</v>
      </c>
      <c r="B269" s="84" t="s">
        <v>501</v>
      </c>
      <c r="C269" s="61" t="s">
        <v>619</v>
      </c>
      <c r="D269" s="62" t="s">
        <v>234</v>
      </c>
      <c r="E269" s="60" t="s">
        <v>8</v>
      </c>
      <c r="F269" s="60" t="s">
        <v>42</v>
      </c>
      <c r="G269" s="64">
        <v>22.5</v>
      </c>
      <c r="H269" s="63">
        <v>1</v>
      </c>
      <c r="I269" s="63"/>
      <c r="J269" s="60" t="s">
        <v>169</v>
      </c>
      <c r="M269" s="83"/>
      <c r="N269" s="83"/>
      <c r="P269" s="15"/>
    </row>
    <row r="270" spans="1:16" ht="21" customHeight="1" x14ac:dyDescent="0.2">
      <c r="A270" s="36">
        <v>166</v>
      </c>
      <c r="B270" s="84" t="s">
        <v>498</v>
      </c>
      <c r="C270" s="61" t="s">
        <v>573</v>
      </c>
      <c r="D270" s="62" t="s">
        <v>194</v>
      </c>
      <c r="E270" s="60" t="s">
        <v>8</v>
      </c>
      <c r="F270" s="60" t="s">
        <v>64</v>
      </c>
      <c r="G270" s="64">
        <v>22.5</v>
      </c>
      <c r="H270" s="63">
        <v>1</v>
      </c>
      <c r="I270" s="63"/>
      <c r="J270" s="60" t="s">
        <v>116</v>
      </c>
      <c r="M270" s="83"/>
      <c r="N270" s="83"/>
      <c r="P270" s="15"/>
    </row>
    <row r="271" spans="1:16" ht="21" customHeight="1" x14ac:dyDescent="0.2">
      <c r="A271" s="36">
        <v>6</v>
      </c>
      <c r="B271" s="84" t="s">
        <v>501</v>
      </c>
      <c r="C271" s="61" t="s">
        <v>537</v>
      </c>
      <c r="D271" s="62" t="s">
        <v>160</v>
      </c>
      <c r="E271" s="60" t="s">
        <v>8</v>
      </c>
      <c r="F271" s="60" t="s">
        <v>67</v>
      </c>
      <c r="G271" s="64">
        <v>22.5</v>
      </c>
      <c r="H271" s="63">
        <v>1</v>
      </c>
      <c r="I271" s="63"/>
      <c r="J271" s="60" t="s">
        <v>112</v>
      </c>
      <c r="M271" s="83"/>
      <c r="N271" s="83"/>
    </row>
    <row r="272" spans="1:16" ht="21" customHeight="1" x14ac:dyDescent="0.2">
      <c r="A272" s="36">
        <v>274</v>
      </c>
      <c r="B272" s="84" t="s">
        <v>501</v>
      </c>
      <c r="C272" s="61" t="s">
        <v>616</v>
      </c>
      <c r="D272" s="62" t="s">
        <v>230</v>
      </c>
      <c r="E272" s="60" t="s">
        <v>8</v>
      </c>
      <c r="F272" s="60" t="s">
        <v>11</v>
      </c>
      <c r="G272" s="64">
        <v>22.25</v>
      </c>
      <c r="H272" s="63">
        <v>1</v>
      </c>
      <c r="I272" s="63"/>
      <c r="J272" s="60" t="s">
        <v>112</v>
      </c>
      <c r="M272" s="83"/>
      <c r="N272" s="83"/>
      <c r="P272" s="15"/>
    </row>
    <row r="273" spans="1:16" ht="21" customHeight="1" x14ac:dyDescent="0.2">
      <c r="A273" s="36">
        <v>299</v>
      </c>
      <c r="B273" s="84" t="s">
        <v>498</v>
      </c>
      <c r="C273" s="61" t="s">
        <v>508</v>
      </c>
      <c r="D273" s="62" t="s">
        <v>126</v>
      </c>
      <c r="E273" s="60" t="s">
        <v>8</v>
      </c>
      <c r="F273" s="60" t="s">
        <v>12</v>
      </c>
      <c r="G273" s="64">
        <v>22</v>
      </c>
      <c r="H273" s="63">
        <v>1</v>
      </c>
      <c r="I273" s="63"/>
      <c r="J273" s="60" t="s">
        <v>127</v>
      </c>
      <c r="M273" s="83"/>
      <c r="N273" s="83"/>
      <c r="P273" s="15"/>
    </row>
    <row r="274" spans="1:16" ht="21" customHeight="1" x14ac:dyDescent="0.2">
      <c r="A274" s="36">
        <v>128</v>
      </c>
      <c r="B274" s="84" t="s">
        <v>501</v>
      </c>
      <c r="C274" s="61" t="s">
        <v>662</v>
      </c>
      <c r="D274" s="62" t="s">
        <v>256</v>
      </c>
      <c r="E274" s="60" t="s">
        <v>8</v>
      </c>
      <c r="F274" s="60" t="s">
        <v>13</v>
      </c>
      <c r="G274" s="64">
        <v>21.75</v>
      </c>
      <c r="H274" s="63">
        <v>1</v>
      </c>
      <c r="I274" s="63"/>
      <c r="J274" s="60" t="s">
        <v>229</v>
      </c>
      <c r="M274" s="83"/>
      <c r="N274" s="83"/>
      <c r="P274" s="15"/>
    </row>
    <row r="275" spans="1:16" ht="21" customHeight="1" x14ac:dyDescent="0.2">
      <c r="A275" s="36">
        <v>538</v>
      </c>
      <c r="B275" s="84" t="s">
        <v>501</v>
      </c>
      <c r="C275" s="61" t="s">
        <v>725</v>
      </c>
      <c r="D275" s="62" t="s">
        <v>154</v>
      </c>
      <c r="E275" s="60" t="s">
        <v>8</v>
      </c>
      <c r="F275" s="60" t="s">
        <v>14</v>
      </c>
      <c r="G275" s="64">
        <v>21.75</v>
      </c>
      <c r="H275" s="63">
        <v>1</v>
      </c>
      <c r="I275" s="63"/>
      <c r="J275" s="60" t="s">
        <v>229</v>
      </c>
      <c r="M275" s="83"/>
      <c r="N275" s="83"/>
      <c r="P275" s="15"/>
    </row>
    <row r="276" spans="1:16" ht="21" customHeight="1" x14ac:dyDescent="0.2">
      <c r="A276" s="36">
        <v>85</v>
      </c>
      <c r="B276" s="84" t="s">
        <v>501</v>
      </c>
      <c r="C276" s="61" t="s">
        <v>667</v>
      </c>
      <c r="D276" s="62" t="s">
        <v>204</v>
      </c>
      <c r="E276" s="60" t="s">
        <v>8</v>
      </c>
      <c r="F276" s="107" t="s">
        <v>64</v>
      </c>
      <c r="G276" s="64">
        <v>21.75</v>
      </c>
      <c r="H276" s="63">
        <v>1</v>
      </c>
      <c r="I276" s="63"/>
      <c r="J276" s="60" t="s">
        <v>112</v>
      </c>
      <c r="M276" s="83"/>
      <c r="N276" s="83"/>
      <c r="P276" s="15"/>
    </row>
    <row r="277" spans="1:16" ht="21" customHeight="1" x14ac:dyDescent="0.2">
      <c r="A277" s="36">
        <v>359</v>
      </c>
      <c r="B277" s="84" t="s">
        <v>504</v>
      </c>
      <c r="C277" s="61" t="s">
        <v>580</v>
      </c>
      <c r="D277" s="62" t="s">
        <v>201</v>
      </c>
      <c r="E277" s="60" t="s">
        <v>8</v>
      </c>
      <c r="F277" s="60" t="s">
        <v>15</v>
      </c>
      <c r="G277" s="64">
        <v>21.75</v>
      </c>
      <c r="H277" s="63">
        <v>1</v>
      </c>
      <c r="I277" s="63"/>
      <c r="J277" s="60" t="s">
        <v>123</v>
      </c>
      <c r="M277" s="83"/>
      <c r="N277" s="83"/>
    </row>
    <row r="278" spans="1:16" ht="21" customHeight="1" x14ac:dyDescent="0.2">
      <c r="A278" s="36">
        <v>99</v>
      </c>
      <c r="B278" s="84" t="s">
        <v>773</v>
      </c>
      <c r="C278" s="61" t="s">
        <v>825</v>
      </c>
      <c r="D278" s="62" t="s">
        <v>133</v>
      </c>
      <c r="E278" s="60" t="s">
        <v>8</v>
      </c>
      <c r="F278" s="60" t="s">
        <v>16</v>
      </c>
      <c r="G278" s="64">
        <v>21.75</v>
      </c>
      <c r="H278" s="63">
        <v>1</v>
      </c>
      <c r="I278" s="63"/>
      <c r="J278" s="60" t="s">
        <v>334</v>
      </c>
      <c r="M278" s="83"/>
      <c r="N278" s="83"/>
      <c r="P278" s="15"/>
    </row>
    <row r="279" spans="1:16" ht="21" customHeight="1" x14ac:dyDescent="0.2">
      <c r="A279" s="36">
        <v>100</v>
      </c>
      <c r="B279" s="84" t="s">
        <v>498</v>
      </c>
      <c r="C279" s="61" t="s">
        <v>519</v>
      </c>
      <c r="D279" s="62" t="s">
        <v>140</v>
      </c>
      <c r="E279" s="60" t="s">
        <v>8</v>
      </c>
      <c r="F279" s="60" t="s">
        <v>61</v>
      </c>
      <c r="G279" s="64">
        <v>21.5</v>
      </c>
      <c r="H279" s="63">
        <v>1</v>
      </c>
      <c r="I279" s="63"/>
      <c r="J279" s="60" t="s">
        <v>116</v>
      </c>
      <c r="M279" s="83"/>
      <c r="N279" s="83"/>
      <c r="P279" s="15"/>
    </row>
    <row r="280" spans="1:16" ht="21" customHeight="1" x14ac:dyDescent="0.2">
      <c r="A280" s="36">
        <v>134</v>
      </c>
      <c r="B280" s="84" t="s">
        <v>498</v>
      </c>
      <c r="C280" s="61" t="s">
        <v>681</v>
      </c>
      <c r="D280" s="62" t="s">
        <v>273</v>
      </c>
      <c r="E280" s="60" t="s">
        <v>8</v>
      </c>
      <c r="F280" s="60" t="s">
        <v>1060</v>
      </c>
      <c r="G280" s="64">
        <v>21.5</v>
      </c>
      <c r="H280" s="63">
        <v>1</v>
      </c>
      <c r="I280" s="63"/>
      <c r="J280" s="60" t="s">
        <v>116</v>
      </c>
      <c r="M280" s="83"/>
      <c r="N280" s="83"/>
      <c r="P280" s="15"/>
    </row>
    <row r="281" spans="1:16" ht="21" customHeight="1" x14ac:dyDescent="0.2">
      <c r="A281" s="36">
        <v>488</v>
      </c>
      <c r="B281" s="84" t="s">
        <v>501</v>
      </c>
      <c r="C281" s="61" t="s">
        <v>727</v>
      </c>
      <c r="D281" s="62" t="s">
        <v>242</v>
      </c>
      <c r="E281" s="60" t="s">
        <v>8</v>
      </c>
      <c r="F281" s="107" t="s">
        <v>14</v>
      </c>
      <c r="G281" s="64">
        <v>21.25</v>
      </c>
      <c r="H281" s="63">
        <v>1</v>
      </c>
      <c r="I281" s="63"/>
      <c r="J281" s="60" t="s">
        <v>169</v>
      </c>
      <c r="M281" s="83"/>
      <c r="N281" s="83"/>
      <c r="P281" s="15"/>
    </row>
    <row r="282" spans="1:16" ht="21" customHeight="1" x14ac:dyDescent="0.2">
      <c r="A282" s="36">
        <v>505</v>
      </c>
      <c r="B282" s="84" t="s">
        <v>504</v>
      </c>
      <c r="C282" s="61" t="s">
        <v>551</v>
      </c>
      <c r="D282" s="62" t="s">
        <v>59</v>
      </c>
      <c r="E282" s="60" t="s">
        <v>8</v>
      </c>
      <c r="F282" s="60" t="s">
        <v>61</v>
      </c>
      <c r="G282" s="64">
        <v>21.25</v>
      </c>
      <c r="H282" s="63">
        <v>1</v>
      </c>
      <c r="I282" s="63"/>
      <c r="J282" s="60" t="s">
        <v>123</v>
      </c>
      <c r="M282" s="83"/>
      <c r="N282" s="83"/>
      <c r="P282" s="15"/>
    </row>
    <row r="283" spans="1:16" ht="21" customHeight="1" x14ac:dyDescent="0.2">
      <c r="A283" s="36">
        <v>54</v>
      </c>
      <c r="B283" s="84" t="s">
        <v>501</v>
      </c>
      <c r="C283" s="61" t="s">
        <v>510</v>
      </c>
      <c r="D283" s="62" t="s">
        <v>129</v>
      </c>
      <c r="E283" s="60" t="s">
        <v>8</v>
      </c>
      <c r="F283" s="60" t="s">
        <v>16</v>
      </c>
      <c r="G283" s="64">
        <v>21.25</v>
      </c>
      <c r="H283" s="63">
        <v>1</v>
      </c>
      <c r="I283" s="63"/>
      <c r="J283" s="60" t="s">
        <v>130</v>
      </c>
      <c r="M283" s="83"/>
      <c r="N283" s="83"/>
      <c r="P283" s="15"/>
    </row>
    <row r="284" spans="1:16" ht="21" customHeight="1" x14ac:dyDescent="0.2">
      <c r="A284" s="36">
        <v>420</v>
      </c>
      <c r="B284" s="84" t="s">
        <v>501</v>
      </c>
      <c r="C284" s="61" t="s">
        <v>617</v>
      </c>
      <c r="D284" s="62" t="s">
        <v>231</v>
      </c>
      <c r="E284" s="60" t="s">
        <v>8</v>
      </c>
      <c r="F284" s="60" t="s">
        <v>15</v>
      </c>
      <c r="G284" s="64">
        <v>21</v>
      </c>
      <c r="H284" s="63">
        <v>1</v>
      </c>
      <c r="I284" s="63"/>
      <c r="J284" s="60" t="s">
        <v>130</v>
      </c>
      <c r="M284" s="83"/>
      <c r="N284" s="83"/>
      <c r="P284" s="15"/>
    </row>
    <row r="285" spans="1:16" ht="21" customHeight="1" x14ac:dyDescent="0.2">
      <c r="A285" s="36">
        <v>245</v>
      </c>
      <c r="B285" s="84" t="s">
        <v>501</v>
      </c>
      <c r="C285" s="61" t="s">
        <v>760</v>
      </c>
      <c r="D285" s="62" t="s">
        <v>321</v>
      </c>
      <c r="E285" s="60" t="s">
        <v>8</v>
      </c>
      <c r="F285" s="60" t="s">
        <v>79</v>
      </c>
      <c r="G285" s="64">
        <v>20.75</v>
      </c>
      <c r="H285" s="63">
        <v>1</v>
      </c>
      <c r="I285" s="63"/>
      <c r="J285" s="60" t="s">
        <v>322</v>
      </c>
      <c r="M285" s="83"/>
      <c r="N285" s="83"/>
      <c r="P285" s="15"/>
    </row>
    <row r="286" spans="1:16" ht="21" customHeight="1" x14ac:dyDescent="0.2">
      <c r="A286" s="36">
        <v>276</v>
      </c>
      <c r="B286" s="84" t="s">
        <v>504</v>
      </c>
      <c r="C286" s="61" t="s">
        <v>643</v>
      </c>
      <c r="D286" s="62" t="s">
        <v>203</v>
      </c>
      <c r="E286" s="60" t="s">
        <v>8</v>
      </c>
      <c r="F286" s="107" t="s">
        <v>13</v>
      </c>
      <c r="G286" s="64">
        <v>20.75</v>
      </c>
      <c r="H286" s="63">
        <v>1</v>
      </c>
      <c r="I286" s="63"/>
      <c r="J286" s="60" t="s">
        <v>123</v>
      </c>
      <c r="M286" s="83"/>
      <c r="N286" s="83"/>
      <c r="P286" s="15"/>
    </row>
    <row r="287" spans="1:16" ht="21" customHeight="1" x14ac:dyDescent="0.2">
      <c r="A287" s="36">
        <v>352</v>
      </c>
      <c r="B287" s="84" t="s">
        <v>504</v>
      </c>
      <c r="C287" s="61" t="s">
        <v>538</v>
      </c>
      <c r="D287" s="62" t="s">
        <v>161</v>
      </c>
      <c r="E287" s="60" t="s">
        <v>8</v>
      </c>
      <c r="F287" s="60" t="s">
        <v>13</v>
      </c>
      <c r="G287" s="64">
        <v>20.75</v>
      </c>
      <c r="H287" s="63">
        <v>1</v>
      </c>
      <c r="I287" s="63"/>
      <c r="J287" s="60" t="s">
        <v>123</v>
      </c>
      <c r="M287" s="83"/>
      <c r="N287" s="83"/>
      <c r="P287" s="15"/>
    </row>
    <row r="288" spans="1:16" ht="21" customHeight="1" x14ac:dyDescent="0.2">
      <c r="A288" s="36">
        <v>314</v>
      </c>
      <c r="B288" s="84" t="s">
        <v>501</v>
      </c>
      <c r="C288" s="61" t="s">
        <v>567</v>
      </c>
      <c r="D288" s="62" t="s">
        <v>189</v>
      </c>
      <c r="E288" s="60" t="s">
        <v>8</v>
      </c>
      <c r="F288" s="60" t="s">
        <v>12</v>
      </c>
      <c r="G288" s="64">
        <v>20.75</v>
      </c>
      <c r="H288" s="63">
        <v>1</v>
      </c>
      <c r="I288" s="63"/>
      <c r="J288" s="60" t="s">
        <v>130</v>
      </c>
      <c r="M288" s="83"/>
      <c r="N288" s="83"/>
      <c r="P288" s="15"/>
    </row>
    <row r="289" spans="1:16" ht="21" customHeight="1" x14ac:dyDescent="0.2">
      <c r="A289" s="36">
        <v>171</v>
      </c>
      <c r="B289" s="84" t="s">
        <v>498</v>
      </c>
      <c r="C289" s="61" t="s">
        <v>600</v>
      </c>
      <c r="D289" s="62" t="s">
        <v>216</v>
      </c>
      <c r="E289" s="60" t="s">
        <v>8</v>
      </c>
      <c r="F289" s="60" t="s">
        <v>11</v>
      </c>
      <c r="G289" s="64">
        <v>20.5</v>
      </c>
      <c r="H289" s="63">
        <v>1</v>
      </c>
      <c r="I289" s="63"/>
      <c r="J289" s="60" t="s">
        <v>217</v>
      </c>
      <c r="M289" s="83"/>
      <c r="N289" s="83"/>
      <c r="P289" s="15"/>
    </row>
    <row r="290" spans="1:16" ht="21" customHeight="1" x14ac:dyDescent="0.2">
      <c r="A290" s="36">
        <v>20</v>
      </c>
      <c r="B290" s="84" t="s">
        <v>498</v>
      </c>
      <c r="C290" s="61" t="s">
        <v>605</v>
      </c>
      <c r="D290" s="62" t="s">
        <v>221</v>
      </c>
      <c r="E290" s="60" t="s">
        <v>8</v>
      </c>
      <c r="F290" s="60" t="s">
        <v>67</v>
      </c>
      <c r="G290" s="64">
        <v>20.5</v>
      </c>
      <c r="H290" s="63">
        <v>1</v>
      </c>
      <c r="I290" s="63"/>
      <c r="J290" s="60" t="s">
        <v>116</v>
      </c>
      <c r="M290" s="83"/>
      <c r="N290" s="83"/>
      <c r="P290" s="15"/>
    </row>
    <row r="291" spans="1:16" ht="21" customHeight="1" x14ac:dyDescent="0.2">
      <c r="A291" s="36">
        <v>46</v>
      </c>
      <c r="B291" s="84" t="s">
        <v>498</v>
      </c>
      <c r="C291" s="61" t="s">
        <v>759</v>
      </c>
      <c r="D291" s="62" t="s">
        <v>320</v>
      </c>
      <c r="E291" s="60" t="s">
        <v>8</v>
      </c>
      <c r="F291" s="60" t="s">
        <v>64</v>
      </c>
      <c r="G291" s="64">
        <v>20.5</v>
      </c>
      <c r="H291" s="63">
        <v>1</v>
      </c>
      <c r="I291" s="63"/>
      <c r="J291" s="60" t="s">
        <v>116</v>
      </c>
      <c r="M291" s="83"/>
      <c r="N291" s="83"/>
      <c r="P291" s="15"/>
    </row>
    <row r="292" spans="1:16" ht="21" customHeight="1" x14ac:dyDescent="0.2">
      <c r="A292" s="36">
        <v>161</v>
      </c>
      <c r="B292" s="85" t="s">
        <v>501</v>
      </c>
      <c r="C292" s="23" t="s">
        <v>557</v>
      </c>
      <c r="D292" s="22" t="s">
        <v>181</v>
      </c>
      <c r="E292" s="29" t="s">
        <v>8</v>
      </c>
      <c r="F292" s="60" t="s">
        <v>42</v>
      </c>
      <c r="G292" s="64">
        <v>20.25</v>
      </c>
      <c r="H292" s="22">
        <v>1</v>
      </c>
      <c r="I292" s="22"/>
      <c r="J292" s="60" t="s">
        <v>175</v>
      </c>
      <c r="M292" s="83"/>
      <c r="N292" s="83"/>
      <c r="P292" s="15"/>
    </row>
    <row r="293" spans="1:16" ht="21" customHeight="1" x14ac:dyDescent="0.2">
      <c r="A293" s="36">
        <v>391</v>
      </c>
      <c r="B293" s="84" t="s">
        <v>501</v>
      </c>
      <c r="C293" s="61" t="s">
        <v>732</v>
      </c>
      <c r="D293" s="62" t="s">
        <v>282</v>
      </c>
      <c r="E293" s="60" t="s">
        <v>8</v>
      </c>
      <c r="F293" s="60" t="s">
        <v>42</v>
      </c>
      <c r="G293" s="64">
        <v>20.25</v>
      </c>
      <c r="H293" s="63">
        <v>1</v>
      </c>
      <c r="I293" s="63"/>
      <c r="J293" s="60" t="s">
        <v>165</v>
      </c>
      <c r="M293" s="83"/>
      <c r="N293" s="83"/>
      <c r="P293" s="15"/>
    </row>
    <row r="294" spans="1:16" ht="21" customHeight="1" x14ac:dyDescent="0.2">
      <c r="A294" s="36">
        <v>283</v>
      </c>
      <c r="B294" s="85" t="s">
        <v>501</v>
      </c>
      <c r="C294" s="23" t="s">
        <v>695</v>
      </c>
      <c r="D294" s="22" t="s">
        <v>286</v>
      </c>
      <c r="E294" s="29" t="s">
        <v>8</v>
      </c>
      <c r="F294" s="60" t="s">
        <v>64</v>
      </c>
      <c r="G294" s="64">
        <v>20.25</v>
      </c>
      <c r="H294" s="22">
        <v>1</v>
      </c>
      <c r="I294" s="22"/>
      <c r="J294" s="60" t="s">
        <v>112</v>
      </c>
      <c r="M294" s="83"/>
      <c r="N294" s="83"/>
      <c r="P294" s="15"/>
    </row>
    <row r="295" spans="1:16" ht="21" customHeight="1" x14ac:dyDescent="0.2">
      <c r="A295" s="36">
        <v>228</v>
      </c>
      <c r="B295" s="84" t="s">
        <v>504</v>
      </c>
      <c r="C295" s="61" t="s">
        <v>687</v>
      </c>
      <c r="D295" s="62" t="s">
        <v>279</v>
      </c>
      <c r="E295" s="60" t="s">
        <v>8</v>
      </c>
      <c r="F295" s="60" t="s">
        <v>67</v>
      </c>
      <c r="G295" s="64">
        <v>20.25</v>
      </c>
      <c r="H295" s="63">
        <v>1</v>
      </c>
      <c r="I295" s="63"/>
      <c r="J295" s="60" t="s">
        <v>123</v>
      </c>
      <c r="M295" s="83"/>
      <c r="N295" s="83"/>
      <c r="P295" s="15"/>
    </row>
    <row r="296" spans="1:16" ht="21" customHeight="1" x14ac:dyDescent="0.2">
      <c r="A296" s="36">
        <v>339</v>
      </c>
      <c r="B296" s="84" t="s">
        <v>504</v>
      </c>
      <c r="C296" s="61" t="s">
        <v>729</v>
      </c>
      <c r="D296" s="62" t="s">
        <v>183</v>
      </c>
      <c r="E296" s="60" t="s">
        <v>8</v>
      </c>
      <c r="F296" s="60" t="s">
        <v>11</v>
      </c>
      <c r="G296" s="64">
        <v>20.25</v>
      </c>
      <c r="H296" s="63">
        <v>1</v>
      </c>
      <c r="I296" s="63"/>
      <c r="J296" s="60" t="s">
        <v>123</v>
      </c>
      <c r="M296" s="83"/>
      <c r="N296" s="83"/>
      <c r="P296" s="15"/>
    </row>
    <row r="297" spans="1:16" ht="21" customHeight="1" x14ac:dyDescent="0.2">
      <c r="A297" s="36">
        <v>435</v>
      </c>
      <c r="B297" s="84" t="s">
        <v>777</v>
      </c>
      <c r="C297" s="61" t="s">
        <v>818</v>
      </c>
      <c r="D297" s="62" t="s">
        <v>361</v>
      </c>
      <c r="E297" s="60" t="s">
        <v>8</v>
      </c>
      <c r="F297" s="60" t="s">
        <v>12</v>
      </c>
      <c r="G297" s="64">
        <v>20.25</v>
      </c>
      <c r="H297" s="63">
        <v>1</v>
      </c>
      <c r="I297" s="63"/>
      <c r="J297" s="60" t="s">
        <v>96</v>
      </c>
      <c r="M297" s="83"/>
      <c r="N297" s="83"/>
      <c r="P297" s="15"/>
    </row>
    <row r="298" spans="1:16" ht="21" customHeight="1" x14ac:dyDescent="0.2">
      <c r="A298" s="36">
        <v>490</v>
      </c>
      <c r="B298" s="84" t="s">
        <v>777</v>
      </c>
      <c r="C298" s="61" t="s">
        <v>821</v>
      </c>
      <c r="D298" s="62" t="s">
        <v>363</v>
      </c>
      <c r="E298" s="60" t="s">
        <v>8</v>
      </c>
      <c r="F298" s="60" t="s">
        <v>13</v>
      </c>
      <c r="G298" s="64">
        <v>20.25</v>
      </c>
      <c r="H298" s="63">
        <v>1</v>
      </c>
      <c r="I298" s="63"/>
      <c r="J298" s="60" t="s">
        <v>96</v>
      </c>
      <c r="M298" s="83"/>
      <c r="N298" s="83"/>
      <c r="P298" s="15"/>
    </row>
    <row r="299" spans="1:16" ht="21" customHeight="1" x14ac:dyDescent="0.2">
      <c r="A299" s="36">
        <v>244</v>
      </c>
      <c r="B299" s="84" t="s">
        <v>501</v>
      </c>
      <c r="C299" s="61" t="s">
        <v>71</v>
      </c>
      <c r="D299" s="62" t="s">
        <v>318</v>
      </c>
      <c r="E299" s="60" t="s">
        <v>8</v>
      </c>
      <c r="F299" s="60" t="s">
        <v>14</v>
      </c>
      <c r="G299" s="64">
        <v>20</v>
      </c>
      <c r="H299" s="63">
        <v>1</v>
      </c>
      <c r="I299" s="63"/>
      <c r="J299" s="60" t="s">
        <v>169</v>
      </c>
      <c r="M299" s="83"/>
      <c r="N299" s="83"/>
      <c r="P299" s="15"/>
    </row>
    <row r="300" spans="1:16" ht="21" customHeight="1" x14ac:dyDescent="0.2">
      <c r="A300" s="36">
        <v>497</v>
      </c>
      <c r="B300" s="84" t="s">
        <v>501</v>
      </c>
      <c r="C300" s="61" t="s">
        <v>503</v>
      </c>
      <c r="D300" s="62" t="s">
        <v>120</v>
      </c>
      <c r="E300" s="60" t="s">
        <v>8</v>
      </c>
      <c r="F300" s="60" t="s">
        <v>79</v>
      </c>
      <c r="G300" s="64">
        <v>20</v>
      </c>
      <c r="H300" s="63">
        <v>1</v>
      </c>
      <c r="I300" s="63"/>
      <c r="J300" s="60" t="s">
        <v>121</v>
      </c>
      <c r="M300" s="83"/>
      <c r="N300" s="83"/>
      <c r="P300" s="15"/>
    </row>
    <row r="301" spans="1:16" ht="21" customHeight="1" x14ac:dyDescent="0.2">
      <c r="A301" s="36">
        <v>59</v>
      </c>
      <c r="B301" s="84" t="s">
        <v>498</v>
      </c>
      <c r="C301" s="61" t="s">
        <v>520</v>
      </c>
      <c r="D301" s="62" t="s">
        <v>141</v>
      </c>
      <c r="E301" s="60" t="s">
        <v>8</v>
      </c>
      <c r="F301" s="60" t="s">
        <v>15</v>
      </c>
      <c r="G301" s="64">
        <v>20</v>
      </c>
      <c r="H301" s="63">
        <v>1</v>
      </c>
      <c r="I301" s="63"/>
      <c r="J301" s="60" t="s">
        <v>116</v>
      </c>
      <c r="M301" s="83"/>
      <c r="N301" s="83"/>
      <c r="P301" s="15"/>
    </row>
    <row r="302" spans="1:16" ht="21" customHeight="1" x14ac:dyDescent="0.2">
      <c r="A302" s="36">
        <v>140</v>
      </c>
      <c r="B302" s="84" t="s">
        <v>501</v>
      </c>
      <c r="C302" s="61" t="s">
        <v>714</v>
      </c>
      <c r="D302" s="62" t="s">
        <v>298</v>
      </c>
      <c r="E302" s="60" t="s">
        <v>8</v>
      </c>
      <c r="F302" s="60" t="s">
        <v>16</v>
      </c>
      <c r="G302" s="64">
        <v>20</v>
      </c>
      <c r="H302" s="63">
        <v>1</v>
      </c>
      <c r="I302" s="63"/>
      <c r="J302" s="60" t="s">
        <v>299</v>
      </c>
      <c r="M302" s="83"/>
      <c r="N302" s="83"/>
      <c r="P302" s="15"/>
    </row>
    <row r="303" spans="1:16" ht="21" customHeight="1" x14ac:dyDescent="0.2">
      <c r="A303" s="36">
        <v>130</v>
      </c>
      <c r="B303" s="84" t="s">
        <v>504</v>
      </c>
      <c r="C303" s="61" t="s">
        <v>677</v>
      </c>
      <c r="D303" s="62" t="s">
        <v>154</v>
      </c>
      <c r="E303" s="60" t="s">
        <v>8</v>
      </c>
      <c r="F303" s="107" t="s">
        <v>67</v>
      </c>
      <c r="G303" s="64">
        <v>20</v>
      </c>
      <c r="H303" s="63">
        <v>1</v>
      </c>
      <c r="I303" s="63"/>
      <c r="J303" s="60" t="s">
        <v>123</v>
      </c>
      <c r="M303" s="83"/>
      <c r="N303" s="83"/>
      <c r="P303" s="15"/>
    </row>
    <row r="304" spans="1:16" ht="21" customHeight="1" x14ac:dyDescent="0.2">
      <c r="A304" s="36">
        <v>527</v>
      </c>
      <c r="B304" s="84" t="s">
        <v>773</v>
      </c>
      <c r="C304" s="61" t="s">
        <v>805</v>
      </c>
      <c r="D304" s="62" t="s">
        <v>224</v>
      </c>
      <c r="E304" s="60" t="s">
        <v>8</v>
      </c>
      <c r="F304" s="60" t="s">
        <v>1060</v>
      </c>
      <c r="G304" s="64">
        <v>20</v>
      </c>
      <c r="H304" s="63">
        <v>1</v>
      </c>
      <c r="I304" s="63"/>
      <c r="J304" s="60" t="s">
        <v>334</v>
      </c>
      <c r="M304" s="83"/>
      <c r="N304" s="83"/>
      <c r="P304" s="15"/>
    </row>
    <row r="305" spans="1:16" ht="21" customHeight="1" x14ac:dyDescent="0.2">
      <c r="A305" s="36">
        <v>361</v>
      </c>
      <c r="B305" s="84" t="s">
        <v>839</v>
      </c>
      <c r="C305" s="61" t="s">
        <v>844</v>
      </c>
      <c r="D305" s="62" t="s">
        <v>373</v>
      </c>
      <c r="E305" s="60" t="s">
        <v>8</v>
      </c>
      <c r="F305" s="60" t="s">
        <v>1060</v>
      </c>
      <c r="G305" s="64">
        <v>19.75</v>
      </c>
      <c r="H305" s="63">
        <v>1</v>
      </c>
      <c r="I305" s="63"/>
      <c r="J305" s="60" t="s">
        <v>322</v>
      </c>
      <c r="M305" s="83"/>
      <c r="N305" s="83"/>
      <c r="P305" s="15"/>
    </row>
    <row r="306" spans="1:16" ht="21" customHeight="1" x14ac:dyDescent="0.2">
      <c r="A306" s="36">
        <v>434</v>
      </c>
      <c r="B306" s="84" t="s">
        <v>498</v>
      </c>
      <c r="C306" s="61" t="s">
        <v>716</v>
      </c>
      <c r="D306" s="62" t="s">
        <v>291</v>
      </c>
      <c r="E306" s="60" t="s">
        <v>8</v>
      </c>
      <c r="F306" s="60" t="s">
        <v>61</v>
      </c>
      <c r="G306" s="64">
        <v>19.75</v>
      </c>
      <c r="H306" s="63">
        <v>1</v>
      </c>
      <c r="I306" s="63"/>
      <c r="J306" s="60" t="s">
        <v>116</v>
      </c>
      <c r="M306" s="83"/>
      <c r="N306" s="83"/>
      <c r="P306" s="15"/>
    </row>
    <row r="307" spans="1:16" ht="21" customHeight="1" x14ac:dyDescent="0.2">
      <c r="A307" s="36">
        <v>460</v>
      </c>
      <c r="B307" s="84" t="s">
        <v>498</v>
      </c>
      <c r="C307" s="61" t="s">
        <v>563</v>
      </c>
      <c r="D307" s="62" t="s">
        <v>178</v>
      </c>
      <c r="E307" s="60" t="s">
        <v>8</v>
      </c>
      <c r="F307" s="60" t="s">
        <v>16</v>
      </c>
      <c r="G307" s="64">
        <v>19.75</v>
      </c>
      <c r="H307" s="63">
        <v>1</v>
      </c>
      <c r="I307" s="63"/>
      <c r="J307" s="60" t="s">
        <v>116</v>
      </c>
      <c r="M307" s="83"/>
      <c r="N307" s="83"/>
      <c r="P307" s="15"/>
    </row>
    <row r="308" spans="1:16" ht="21" customHeight="1" x14ac:dyDescent="0.2">
      <c r="A308" s="36">
        <v>323</v>
      </c>
      <c r="B308" s="84" t="s">
        <v>501</v>
      </c>
      <c r="C308" s="61" t="s">
        <v>622</v>
      </c>
      <c r="D308" s="62" t="s">
        <v>236</v>
      </c>
      <c r="E308" s="60" t="s">
        <v>8</v>
      </c>
      <c r="F308" s="107" t="s">
        <v>42</v>
      </c>
      <c r="G308" s="64">
        <v>19.5</v>
      </c>
      <c r="H308" s="63">
        <v>1</v>
      </c>
      <c r="I308" s="63"/>
      <c r="J308" s="60" t="s">
        <v>119</v>
      </c>
      <c r="M308" s="83"/>
      <c r="N308" s="83"/>
      <c r="P308" s="15"/>
    </row>
    <row r="309" spans="1:16" ht="21" customHeight="1" x14ac:dyDescent="0.2">
      <c r="A309" s="36">
        <v>235</v>
      </c>
      <c r="B309" s="84" t="s">
        <v>501</v>
      </c>
      <c r="C309" s="61" t="s">
        <v>724</v>
      </c>
      <c r="D309" s="62" t="s">
        <v>302</v>
      </c>
      <c r="E309" s="60" t="s">
        <v>8</v>
      </c>
      <c r="F309" s="60" t="s">
        <v>79</v>
      </c>
      <c r="G309" s="64">
        <v>19.25</v>
      </c>
      <c r="H309" s="63">
        <v>1</v>
      </c>
      <c r="I309" s="63"/>
      <c r="J309" s="60" t="s">
        <v>229</v>
      </c>
      <c r="M309" s="83"/>
      <c r="N309" s="83"/>
      <c r="P309" s="15"/>
    </row>
    <row r="310" spans="1:16" ht="21" customHeight="1" x14ac:dyDescent="0.2">
      <c r="A310" s="36">
        <v>287</v>
      </c>
      <c r="B310" s="84" t="s">
        <v>498</v>
      </c>
      <c r="C310" s="61" t="s">
        <v>709</v>
      </c>
      <c r="D310" s="62" t="s">
        <v>221</v>
      </c>
      <c r="E310" s="60" t="s">
        <v>8</v>
      </c>
      <c r="F310" s="60" t="s">
        <v>14</v>
      </c>
      <c r="G310" s="64">
        <v>19.25</v>
      </c>
      <c r="H310" s="63">
        <v>1</v>
      </c>
      <c r="I310" s="63"/>
      <c r="J310" s="60" t="s">
        <v>116</v>
      </c>
      <c r="M310" s="83"/>
      <c r="N310" s="83"/>
      <c r="P310" s="15"/>
    </row>
    <row r="311" spans="1:16" ht="21" customHeight="1" x14ac:dyDescent="0.2">
      <c r="A311" s="36">
        <v>155</v>
      </c>
      <c r="B311" s="84" t="s">
        <v>498</v>
      </c>
      <c r="C311" s="61" t="s">
        <v>532</v>
      </c>
      <c r="D311" s="62" t="s">
        <v>134</v>
      </c>
      <c r="E311" s="60" t="s">
        <v>8</v>
      </c>
      <c r="F311" s="60" t="s">
        <v>13</v>
      </c>
      <c r="G311" s="64">
        <v>25.5</v>
      </c>
      <c r="H311" s="63">
        <v>2</v>
      </c>
      <c r="I311" s="63"/>
      <c r="J311" s="60" t="s">
        <v>156</v>
      </c>
      <c r="M311" s="83"/>
      <c r="N311" s="83"/>
      <c r="P311" s="15"/>
    </row>
    <row r="312" spans="1:16" ht="21" customHeight="1" x14ac:dyDescent="0.2">
      <c r="A312" s="36">
        <v>291</v>
      </c>
      <c r="B312" s="84" t="s">
        <v>501</v>
      </c>
      <c r="C312" s="61" t="s">
        <v>736</v>
      </c>
      <c r="D312" s="62" t="s">
        <v>196</v>
      </c>
      <c r="E312" s="60" t="s">
        <v>8</v>
      </c>
      <c r="F312" s="60" t="s">
        <v>12</v>
      </c>
      <c r="G312" s="64">
        <v>25.5</v>
      </c>
      <c r="H312" s="63">
        <v>2</v>
      </c>
      <c r="I312" s="63"/>
      <c r="J312" s="60" t="s">
        <v>310</v>
      </c>
      <c r="M312" s="83"/>
      <c r="N312" s="83"/>
      <c r="P312" s="15"/>
    </row>
    <row r="313" spans="1:16" ht="21" customHeight="1" x14ac:dyDescent="0.2">
      <c r="A313" s="36">
        <v>176</v>
      </c>
      <c r="B313" s="84" t="s">
        <v>501</v>
      </c>
      <c r="C313" s="61" t="s">
        <v>623</v>
      </c>
      <c r="D313" s="62" t="s">
        <v>237</v>
      </c>
      <c r="E313" s="60" t="s">
        <v>8</v>
      </c>
      <c r="F313" s="60" t="s">
        <v>11</v>
      </c>
      <c r="G313" s="64">
        <v>25.5</v>
      </c>
      <c r="H313" s="63">
        <v>2</v>
      </c>
      <c r="I313" s="63"/>
      <c r="J313" s="60" t="s">
        <v>169</v>
      </c>
      <c r="M313" s="83"/>
      <c r="N313" s="83"/>
      <c r="P313" s="15"/>
    </row>
    <row r="314" spans="1:16" ht="21" customHeight="1" x14ac:dyDescent="0.2">
      <c r="A314" s="36">
        <v>18</v>
      </c>
      <c r="B314" s="84" t="s">
        <v>498</v>
      </c>
      <c r="C314" s="61" t="s">
        <v>591</v>
      </c>
      <c r="D314" s="62" t="s">
        <v>91</v>
      </c>
      <c r="E314" s="60" t="s">
        <v>8</v>
      </c>
      <c r="F314" s="60" t="s">
        <v>67</v>
      </c>
      <c r="G314" s="64">
        <v>25.5</v>
      </c>
      <c r="H314" s="63">
        <v>2</v>
      </c>
      <c r="I314" s="63"/>
      <c r="J314" s="60" t="s">
        <v>116</v>
      </c>
      <c r="M314" s="83"/>
      <c r="N314" s="83"/>
      <c r="P314" s="15"/>
    </row>
    <row r="315" spans="1:16" ht="21" customHeight="1" x14ac:dyDescent="0.2">
      <c r="A315" s="36">
        <v>21</v>
      </c>
      <c r="B315" s="84" t="s">
        <v>501</v>
      </c>
      <c r="C315" s="61" t="s">
        <v>608</v>
      </c>
      <c r="D315" s="62" t="s">
        <v>223</v>
      </c>
      <c r="E315" s="60" t="s">
        <v>8</v>
      </c>
      <c r="F315" s="60" t="s">
        <v>64</v>
      </c>
      <c r="G315" s="64">
        <v>25.5</v>
      </c>
      <c r="H315" s="63">
        <v>2</v>
      </c>
      <c r="I315" s="63"/>
      <c r="J315" s="60" t="s">
        <v>116</v>
      </c>
      <c r="M315" s="83"/>
      <c r="N315" s="83"/>
      <c r="P315" s="15"/>
    </row>
    <row r="316" spans="1:16" ht="21" customHeight="1" x14ac:dyDescent="0.2">
      <c r="A316" s="36">
        <v>239</v>
      </c>
      <c r="B316" s="84" t="s">
        <v>498</v>
      </c>
      <c r="C316" s="61" t="s">
        <v>728</v>
      </c>
      <c r="D316" s="62" t="s">
        <v>191</v>
      </c>
      <c r="E316" s="60" t="s">
        <v>8</v>
      </c>
      <c r="F316" s="60" t="s">
        <v>42</v>
      </c>
      <c r="G316" s="64">
        <v>25.5</v>
      </c>
      <c r="H316" s="63">
        <v>2</v>
      </c>
      <c r="I316" s="63"/>
      <c r="J316" s="60" t="s">
        <v>116</v>
      </c>
      <c r="M316" s="83"/>
      <c r="N316" s="83"/>
      <c r="P316" s="15"/>
    </row>
    <row r="317" spans="1:16" ht="21" customHeight="1" x14ac:dyDescent="0.2">
      <c r="A317" s="36">
        <v>348</v>
      </c>
      <c r="B317" s="84" t="s">
        <v>777</v>
      </c>
      <c r="C317" s="61" t="s">
        <v>824</v>
      </c>
      <c r="D317" s="62" t="s">
        <v>115</v>
      </c>
      <c r="E317" s="60" t="s">
        <v>8</v>
      </c>
      <c r="F317" s="60" t="s">
        <v>42</v>
      </c>
      <c r="G317" s="64">
        <v>25.5</v>
      </c>
      <c r="H317" s="63">
        <v>2</v>
      </c>
      <c r="I317" s="63"/>
      <c r="J317" s="60" t="s">
        <v>96</v>
      </c>
      <c r="M317" s="83"/>
      <c r="N317" s="83"/>
      <c r="P317" s="15"/>
    </row>
    <row r="318" spans="1:16" ht="21" customHeight="1" x14ac:dyDescent="0.2">
      <c r="A318" s="36">
        <v>491</v>
      </c>
      <c r="B318" s="84" t="s">
        <v>498</v>
      </c>
      <c r="C318" s="61" t="s">
        <v>742</v>
      </c>
      <c r="D318" s="62" t="s">
        <v>203</v>
      </c>
      <c r="E318" s="60" t="s">
        <v>8</v>
      </c>
      <c r="F318" s="60" t="s">
        <v>64</v>
      </c>
      <c r="G318" s="64">
        <v>25.25</v>
      </c>
      <c r="H318" s="63">
        <v>2</v>
      </c>
      <c r="I318" s="63"/>
      <c r="J318" s="60" t="s">
        <v>312</v>
      </c>
      <c r="M318" s="83"/>
      <c r="N318" s="83"/>
      <c r="P318" s="15"/>
    </row>
    <row r="319" spans="1:16" ht="21" customHeight="1" x14ac:dyDescent="0.2">
      <c r="A319" s="36">
        <v>98</v>
      </c>
      <c r="B319" s="84" t="s">
        <v>501</v>
      </c>
      <c r="C319" s="61" t="s">
        <v>767</v>
      </c>
      <c r="D319" s="62" t="s">
        <v>250</v>
      </c>
      <c r="E319" s="60" t="s">
        <v>8</v>
      </c>
      <c r="F319" s="60" t="s">
        <v>67</v>
      </c>
      <c r="G319" s="64">
        <v>25.25</v>
      </c>
      <c r="H319" s="63">
        <v>2</v>
      </c>
      <c r="I319" s="63"/>
      <c r="J319" s="60" t="s">
        <v>169</v>
      </c>
      <c r="M319" s="83"/>
      <c r="N319" s="83"/>
      <c r="P319" s="15"/>
    </row>
    <row r="320" spans="1:16" ht="21" customHeight="1" x14ac:dyDescent="0.2">
      <c r="A320" s="36">
        <v>541</v>
      </c>
      <c r="B320" s="84" t="s">
        <v>498</v>
      </c>
      <c r="C320" s="61" t="s">
        <v>744</v>
      </c>
      <c r="D320" s="62" t="s">
        <v>189</v>
      </c>
      <c r="E320" s="60" t="s">
        <v>8</v>
      </c>
      <c r="F320" s="60" t="s">
        <v>11</v>
      </c>
      <c r="G320" s="64">
        <v>25.25</v>
      </c>
      <c r="H320" s="63">
        <v>2</v>
      </c>
      <c r="I320" s="63"/>
      <c r="J320" s="60" t="s">
        <v>116</v>
      </c>
      <c r="M320" s="83"/>
      <c r="N320" s="83"/>
      <c r="P320" s="15"/>
    </row>
    <row r="321" spans="1:16" ht="21" customHeight="1" x14ac:dyDescent="0.2">
      <c r="A321" s="36">
        <v>433</v>
      </c>
      <c r="B321" s="84" t="s">
        <v>501</v>
      </c>
      <c r="C321" s="61" t="s">
        <v>710</v>
      </c>
      <c r="D321" s="62" t="s">
        <v>296</v>
      </c>
      <c r="E321" s="60" t="s">
        <v>8</v>
      </c>
      <c r="F321" s="60" t="s">
        <v>12</v>
      </c>
      <c r="G321" s="64">
        <v>25.25</v>
      </c>
      <c r="H321" s="63">
        <v>2</v>
      </c>
      <c r="I321" s="63"/>
      <c r="J321" s="60" t="s">
        <v>297</v>
      </c>
      <c r="M321" s="83"/>
      <c r="N321" s="83"/>
      <c r="P321" s="15"/>
    </row>
    <row r="322" spans="1:16" ht="21" customHeight="1" x14ac:dyDescent="0.2">
      <c r="A322" s="36">
        <v>378</v>
      </c>
      <c r="B322" s="84" t="s">
        <v>504</v>
      </c>
      <c r="C322" s="61" t="s">
        <v>666</v>
      </c>
      <c r="D322" s="62" t="s">
        <v>264</v>
      </c>
      <c r="E322" s="60" t="s">
        <v>8</v>
      </c>
      <c r="F322" s="60" t="s">
        <v>13</v>
      </c>
      <c r="G322" s="64">
        <v>25.25</v>
      </c>
      <c r="H322" s="63">
        <v>2</v>
      </c>
      <c r="I322" s="63"/>
      <c r="J322" s="60" t="s">
        <v>123</v>
      </c>
      <c r="M322" s="83"/>
      <c r="N322" s="83"/>
      <c r="P322" s="15"/>
    </row>
    <row r="323" spans="1:16" ht="21" customHeight="1" x14ac:dyDescent="0.2">
      <c r="A323" s="36">
        <v>142</v>
      </c>
      <c r="B323" s="85" t="s">
        <v>777</v>
      </c>
      <c r="C323" s="23" t="s">
        <v>73</v>
      </c>
      <c r="D323" s="22" t="s">
        <v>360</v>
      </c>
      <c r="E323" s="29" t="s">
        <v>8</v>
      </c>
      <c r="F323" s="60" t="s">
        <v>14</v>
      </c>
      <c r="G323" s="64">
        <v>25.25</v>
      </c>
      <c r="H323" s="22">
        <v>2</v>
      </c>
      <c r="I323" s="22"/>
      <c r="J323" s="60" t="s">
        <v>96</v>
      </c>
      <c r="M323" s="83"/>
      <c r="N323" s="83"/>
      <c r="P323" s="15"/>
    </row>
    <row r="324" spans="1:16" ht="21" customHeight="1" x14ac:dyDescent="0.2">
      <c r="A324" s="36">
        <v>101</v>
      </c>
      <c r="B324" s="84" t="s">
        <v>498</v>
      </c>
      <c r="C324" s="61" t="s">
        <v>553</v>
      </c>
      <c r="D324" s="62" t="s">
        <v>176</v>
      </c>
      <c r="E324" s="60" t="s">
        <v>8</v>
      </c>
      <c r="F324" s="60" t="s">
        <v>79</v>
      </c>
      <c r="G324" s="64">
        <v>25</v>
      </c>
      <c r="H324" s="63">
        <v>2</v>
      </c>
      <c r="I324" s="63"/>
      <c r="J324" s="60" t="s">
        <v>177</v>
      </c>
      <c r="M324" s="83"/>
      <c r="N324" s="83"/>
      <c r="P324" s="15"/>
    </row>
    <row r="325" spans="1:16" ht="21" customHeight="1" x14ac:dyDescent="0.2">
      <c r="A325" s="36">
        <v>91</v>
      </c>
      <c r="B325" s="84" t="s">
        <v>498</v>
      </c>
      <c r="C325" s="61" t="s">
        <v>694</v>
      </c>
      <c r="D325" s="62" t="s">
        <v>285</v>
      </c>
      <c r="E325" s="60" t="s">
        <v>8</v>
      </c>
      <c r="F325" s="60" t="s">
        <v>15</v>
      </c>
      <c r="G325" s="64">
        <v>25</v>
      </c>
      <c r="H325" s="63">
        <v>2</v>
      </c>
      <c r="I325" s="63"/>
      <c r="J325" s="60" t="s">
        <v>116</v>
      </c>
      <c r="M325" s="83"/>
      <c r="N325" s="83"/>
      <c r="P325" s="15"/>
    </row>
    <row r="326" spans="1:16" ht="21" customHeight="1" x14ac:dyDescent="0.2">
      <c r="A326" s="36">
        <v>516</v>
      </c>
      <c r="B326" s="84" t="s">
        <v>777</v>
      </c>
      <c r="C326" s="61" t="s">
        <v>798</v>
      </c>
      <c r="D326" s="62" t="s">
        <v>350</v>
      </c>
      <c r="E326" s="60" t="s">
        <v>8</v>
      </c>
      <c r="F326" s="60" t="s">
        <v>16</v>
      </c>
      <c r="G326" s="64">
        <v>25</v>
      </c>
      <c r="H326" s="63">
        <v>2</v>
      </c>
      <c r="I326" s="63"/>
      <c r="J326" s="60" t="s">
        <v>96</v>
      </c>
      <c r="M326" s="83"/>
      <c r="N326" s="83"/>
      <c r="P326" s="15"/>
    </row>
    <row r="327" spans="1:16" ht="21" customHeight="1" x14ac:dyDescent="0.2">
      <c r="A327" s="36">
        <v>443</v>
      </c>
      <c r="B327" s="84" t="s">
        <v>827</v>
      </c>
      <c r="C327" s="61" t="s">
        <v>838</v>
      </c>
      <c r="D327" s="62" t="s">
        <v>219</v>
      </c>
      <c r="E327" s="60" t="s">
        <v>8</v>
      </c>
      <c r="F327" s="60" t="s">
        <v>61</v>
      </c>
      <c r="G327" s="64">
        <v>25</v>
      </c>
      <c r="H327" s="63">
        <v>2</v>
      </c>
      <c r="I327" s="63"/>
      <c r="J327" s="60" t="s">
        <v>334</v>
      </c>
      <c r="M327" s="83"/>
      <c r="N327" s="83"/>
      <c r="P327" s="15"/>
    </row>
    <row r="328" spans="1:16" ht="21" customHeight="1" x14ac:dyDescent="0.2">
      <c r="A328" s="36">
        <v>453</v>
      </c>
      <c r="B328" s="84" t="s">
        <v>827</v>
      </c>
      <c r="C328" s="61" t="s">
        <v>829</v>
      </c>
      <c r="D328" s="62" t="s">
        <v>231</v>
      </c>
      <c r="E328" s="60" t="s">
        <v>8</v>
      </c>
      <c r="F328" s="60" t="s">
        <v>1060</v>
      </c>
      <c r="G328" s="64">
        <v>25</v>
      </c>
      <c r="H328" s="63">
        <v>2</v>
      </c>
      <c r="I328" s="63"/>
      <c r="J328" s="60" t="s">
        <v>334</v>
      </c>
      <c r="M328" s="83"/>
      <c r="N328" s="83"/>
      <c r="P328" s="15"/>
    </row>
    <row r="329" spans="1:16" ht="21" customHeight="1" x14ac:dyDescent="0.2">
      <c r="A329" s="36">
        <v>366</v>
      </c>
      <c r="B329" s="84" t="s">
        <v>996</v>
      </c>
      <c r="C329" s="61" t="s">
        <v>1009</v>
      </c>
      <c r="D329" s="62" t="s">
        <v>318</v>
      </c>
      <c r="E329" s="60" t="s">
        <v>8</v>
      </c>
      <c r="F329" s="60" t="s">
        <v>1060</v>
      </c>
      <c r="G329" s="64">
        <v>25</v>
      </c>
      <c r="H329" s="63">
        <v>2</v>
      </c>
      <c r="I329" s="63"/>
      <c r="J329" s="60" t="s">
        <v>130</v>
      </c>
      <c r="M329" s="83"/>
      <c r="N329" s="83"/>
      <c r="P329" s="15"/>
    </row>
    <row r="330" spans="1:16" ht="23.25" customHeight="1" x14ac:dyDescent="0.2">
      <c r="A330" s="36">
        <v>187</v>
      </c>
      <c r="B330" s="84" t="s">
        <v>504</v>
      </c>
      <c r="C330" s="61" t="s">
        <v>711</v>
      </c>
      <c r="D330" s="62" t="s">
        <v>144</v>
      </c>
      <c r="E330" s="60" t="s">
        <v>8</v>
      </c>
      <c r="F330" s="60" t="s">
        <v>61</v>
      </c>
      <c r="G330" s="64">
        <v>24.75</v>
      </c>
      <c r="H330" s="63">
        <v>2</v>
      </c>
      <c r="I330" s="63"/>
      <c r="J330" s="60" t="s">
        <v>163</v>
      </c>
      <c r="M330" s="83"/>
      <c r="N330" s="83"/>
      <c r="P330" s="15"/>
    </row>
    <row r="331" spans="1:16" ht="21" customHeight="1" x14ac:dyDescent="0.2">
      <c r="A331" s="36">
        <v>41</v>
      </c>
      <c r="B331" s="84" t="s">
        <v>501</v>
      </c>
      <c r="C331" s="61" t="s">
        <v>747</v>
      </c>
      <c r="D331" s="62" t="s">
        <v>268</v>
      </c>
      <c r="E331" s="60" t="s">
        <v>8</v>
      </c>
      <c r="F331" s="60" t="s">
        <v>16</v>
      </c>
      <c r="G331" s="64">
        <v>24.75</v>
      </c>
      <c r="H331" s="63">
        <v>2</v>
      </c>
      <c r="I331" s="63"/>
      <c r="J331" s="60" t="s">
        <v>169</v>
      </c>
      <c r="M331" s="83"/>
      <c r="N331" s="83"/>
    </row>
    <row r="332" spans="1:16" ht="21" customHeight="1" x14ac:dyDescent="0.2">
      <c r="A332" s="36">
        <v>286</v>
      </c>
      <c r="B332" s="84" t="s">
        <v>498</v>
      </c>
      <c r="C332" s="61" t="s">
        <v>700</v>
      </c>
      <c r="D332" s="62" t="s">
        <v>289</v>
      </c>
      <c r="E332" s="60" t="s">
        <v>8</v>
      </c>
      <c r="F332" s="60" t="s">
        <v>15</v>
      </c>
      <c r="G332" s="64">
        <v>24.75</v>
      </c>
      <c r="H332" s="63">
        <v>2</v>
      </c>
      <c r="I332" s="63"/>
      <c r="J332" s="60" t="s">
        <v>116</v>
      </c>
      <c r="M332" s="83"/>
      <c r="N332" s="83"/>
      <c r="P332" s="15"/>
    </row>
    <row r="333" spans="1:16" ht="21" customHeight="1" x14ac:dyDescent="0.2">
      <c r="A333" s="36">
        <v>310</v>
      </c>
      <c r="B333" s="84" t="s">
        <v>498</v>
      </c>
      <c r="C333" s="61" t="s">
        <v>550</v>
      </c>
      <c r="D333" s="62" t="s">
        <v>173</v>
      </c>
      <c r="E333" s="60" t="s">
        <v>8</v>
      </c>
      <c r="F333" s="60" t="s">
        <v>79</v>
      </c>
      <c r="G333" s="64">
        <v>24.75</v>
      </c>
      <c r="H333" s="63">
        <v>2</v>
      </c>
      <c r="I333" s="63"/>
      <c r="J333" s="60" t="s">
        <v>116</v>
      </c>
      <c r="M333" s="83"/>
      <c r="N333" s="83"/>
      <c r="P333" s="15"/>
    </row>
    <row r="334" spans="1:16" ht="21" customHeight="1" x14ac:dyDescent="0.2">
      <c r="A334" s="36">
        <v>45</v>
      </c>
      <c r="B334" s="84" t="s">
        <v>504</v>
      </c>
      <c r="C334" s="61" t="s">
        <v>758</v>
      </c>
      <c r="D334" s="62" t="s">
        <v>319</v>
      </c>
      <c r="E334" s="60" t="s">
        <v>8</v>
      </c>
      <c r="F334" s="60" t="s">
        <v>14</v>
      </c>
      <c r="G334" s="64">
        <v>24.75</v>
      </c>
      <c r="H334" s="63">
        <v>2</v>
      </c>
      <c r="I334" s="63"/>
      <c r="J334" s="60" t="s">
        <v>123</v>
      </c>
      <c r="M334" s="83"/>
      <c r="N334" s="83"/>
      <c r="P334" s="15"/>
    </row>
    <row r="335" spans="1:16" ht="21" customHeight="1" x14ac:dyDescent="0.2">
      <c r="A335" s="36">
        <v>234</v>
      </c>
      <c r="B335" s="84" t="s">
        <v>504</v>
      </c>
      <c r="C335" s="61" t="s">
        <v>707</v>
      </c>
      <c r="D335" s="62" t="s">
        <v>149</v>
      </c>
      <c r="E335" s="60" t="s">
        <v>8</v>
      </c>
      <c r="F335" s="60" t="s">
        <v>13</v>
      </c>
      <c r="G335" s="64">
        <v>24.75</v>
      </c>
      <c r="H335" s="63">
        <v>2</v>
      </c>
      <c r="I335" s="63"/>
      <c r="J335" s="60" t="s">
        <v>123</v>
      </c>
      <c r="M335" s="83"/>
      <c r="N335" s="83"/>
      <c r="P335" s="15"/>
    </row>
    <row r="336" spans="1:16" ht="21" customHeight="1" x14ac:dyDescent="0.2">
      <c r="A336" s="36">
        <v>168</v>
      </c>
      <c r="B336" s="84" t="s">
        <v>777</v>
      </c>
      <c r="C336" s="61" t="s">
        <v>795</v>
      </c>
      <c r="D336" s="62" t="s">
        <v>347</v>
      </c>
      <c r="E336" s="60" t="s">
        <v>8</v>
      </c>
      <c r="F336" s="60" t="s">
        <v>12</v>
      </c>
      <c r="G336" s="64">
        <v>24.75</v>
      </c>
      <c r="H336" s="63">
        <v>2</v>
      </c>
      <c r="I336" s="63"/>
      <c r="J336" s="60" t="s">
        <v>96</v>
      </c>
      <c r="M336" s="83"/>
      <c r="N336" s="83"/>
      <c r="P336" s="15"/>
    </row>
    <row r="337" spans="1:16" ht="21" customHeight="1" x14ac:dyDescent="0.2">
      <c r="A337" s="36">
        <v>329</v>
      </c>
      <c r="B337" s="84" t="s">
        <v>501</v>
      </c>
      <c r="C337" s="61" t="s">
        <v>664</v>
      </c>
      <c r="D337" s="62" t="s">
        <v>132</v>
      </c>
      <c r="E337" s="60" t="s">
        <v>8</v>
      </c>
      <c r="F337" s="60" t="s">
        <v>11</v>
      </c>
      <c r="G337" s="64">
        <v>24.5</v>
      </c>
      <c r="H337" s="63">
        <v>2</v>
      </c>
      <c r="I337" s="63"/>
      <c r="J337" s="60" t="s">
        <v>169</v>
      </c>
      <c r="M337" s="83"/>
      <c r="N337" s="83"/>
      <c r="P337" s="15"/>
    </row>
    <row r="338" spans="1:16" ht="21" customHeight="1" x14ac:dyDescent="0.2">
      <c r="A338" s="36">
        <v>495</v>
      </c>
      <c r="B338" s="84" t="s">
        <v>501</v>
      </c>
      <c r="C338" s="61" t="s">
        <v>772</v>
      </c>
      <c r="D338" s="62" t="s">
        <v>331</v>
      </c>
      <c r="E338" s="60" t="s">
        <v>8</v>
      </c>
      <c r="F338" s="60" t="s">
        <v>67</v>
      </c>
      <c r="G338" s="64">
        <v>24.5</v>
      </c>
      <c r="H338" s="63">
        <v>2</v>
      </c>
      <c r="I338" s="63"/>
      <c r="J338" s="60" t="s">
        <v>332</v>
      </c>
      <c r="M338" s="83"/>
      <c r="N338" s="83"/>
      <c r="P338" s="15"/>
    </row>
    <row r="339" spans="1:16" ht="21" customHeight="1" x14ac:dyDescent="0.2">
      <c r="A339" s="36">
        <v>446</v>
      </c>
      <c r="B339" s="84" t="s">
        <v>501</v>
      </c>
      <c r="C339" s="61" t="s">
        <v>770</v>
      </c>
      <c r="D339" s="62" t="s">
        <v>329</v>
      </c>
      <c r="E339" s="60" t="s">
        <v>8</v>
      </c>
      <c r="F339" s="60" t="s">
        <v>64</v>
      </c>
      <c r="G339" s="64">
        <v>24.5</v>
      </c>
      <c r="H339" s="63">
        <v>2</v>
      </c>
      <c r="I339" s="63"/>
      <c r="J339" s="60" t="s">
        <v>197</v>
      </c>
      <c r="M339" s="83"/>
      <c r="N339" s="83"/>
      <c r="P339" s="15"/>
    </row>
    <row r="340" spans="1:16" ht="21" customHeight="1" x14ac:dyDescent="0.2">
      <c r="A340" s="36">
        <v>272</v>
      </c>
      <c r="B340" s="84" t="s">
        <v>498</v>
      </c>
      <c r="C340" s="61" t="s">
        <v>606</v>
      </c>
      <c r="D340" s="62" t="s">
        <v>202</v>
      </c>
      <c r="E340" s="60" t="s">
        <v>8</v>
      </c>
      <c r="F340" s="60" t="s">
        <v>42</v>
      </c>
      <c r="G340" s="64">
        <v>24.5</v>
      </c>
      <c r="H340" s="63">
        <v>2</v>
      </c>
      <c r="I340" s="63"/>
      <c r="J340" s="60" t="s">
        <v>116</v>
      </c>
      <c r="M340" s="83"/>
      <c r="N340" s="83"/>
      <c r="P340" s="15"/>
    </row>
    <row r="341" spans="1:16" ht="21" customHeight="1" x14ac:dyDescent="0.2">
      <c r="A341" s="36">
        <v>214</v>
      </c>
      <c r="B341" s="84" t="s">
        <v>504</v>
      </c>
      <c r="C341" s="61" t="s">
        <v>579</v>
      </c>
      <c r="D341" s="62" t="s">
        <v>200</v>
      </c>
      <c r="E341" s="60" t="s">
        <v>8</v>
      </c>
      <c r="F341" s="60" t="s">
        <v>42</v>
      </c>
      <c r="G341" s="64">
        <v>24.5</v>
      </c>
      <c r="H341" s="63">
        <v>2</v>
      </c>
      <c r="I341" s="63"/>
      <c r="J341" s="60" t="s">
        <v>123</v>
      </c>
      <c r="M341" s="83"/>
      <c r="N341" s="83"/>
      <c r="P341" s="15"/>
    </row>
    <row r="342" spans="1:16" ht="21" customHeight="1" x14ac:dyDescent="0.2">
      <c r="A342" s="36">
        <v>392</v>
      </c>
      <c r="B342" s="84" t="s">
        <v>504</v>
      </c>
      <c r="C342" s="61" t="s">
        <v>737</v>
      </c>
      <c r="D342" s="62" t="s">
        <v>238</v>
      </c>
      <c r="E342" s="60" t="s">
        <v>8</v>
      </c>
      <c r="F342" s="60" t="s">
        <v>64</v>
      </c>
      <c r="G342" s="64">
        <v>24.5</v>
      </c>
      <c r="H342" s="63">
        <v>2</v>
      </c>
      <c r="I342" s="63"/>
      <c r="J342" s="60" t="s">
        <v>123</v>
      </c>
      <c r="M342" s="83"/>
      <c r="N342" s="83"/>
      <c r="P342" s="15"/>
    </row>
    <row r="343" spans="1:16" ht="21" customHeight="1" x14ac:dyDescent="0.2">
      <c r="A343" s="36">
        <v>522</v>
      </c>
      <c r="B343" s="84" t="s">
        <v>849</v>
      </c>
      <c r="C343" s="61" t="s">
        <v>867</v>
      </c>
      <c r="D343" s="62" t="s">
        <v>283</v>
      </c>
      <c r="E343" s="60" t="s">
        <v>8</v>
      </c>
      <c r="F343" s="60" t="s">
        <v>67</v>
      </c>
      <c r="G343" s="64">
        <v>24.25</v>
      </c>
      <c r="H343" s="63">
        <v>2</v>
      </c>
      <c r="I343" s="63"/>
      <c r="J343" s="60" t="s">
        <v>384</v>
      </c>
      <c r="M343" s="83"/>
      <c r="N343" s="83"/>
      <c r="P343" s="15"/>
    </row>
    <row r="344" spans="1:16" ht="21" customHeight="1" x14ac:dyDescent="0.2">
      <c r="A344" s="36">
        <v>67</v>
      </c>
      <c r="B344" s="84" t="s">
        <v>498</v>
      </c>
      <c r="C344" s="61" t="s">
        <v>568</v>
      </c>
      <c r="D344" s="62" t="s">
        <v>190</v>
      </c>
      <c r="E344" s="60" t="s">
        <v>8</v>
      </c>
      <c r="F344" s="60" t="s">
        <v>11</v>
      </c>
      <c r="G344" s="64">
        <v>24.25</v>
      </c>
      <c r="H344" s="63">
        <v>2</v>
      </c>
      <c r="I344" s="63"/>
      <c r="J344" s="60" t="s">
        <v>116</v>
      </c>
      <c r="M344" s="83"/>
      <c r="N344" s="83"/>
      <c r="P344" s="15"/>
    </row>
    <row r="345" spans="1:16" ht="21" customHeight="1" x14ac:dyDescent="0.2">
      <c r="A345" s="36">
        <v>133</v>
      </c>
      <c r="B345" s="84" t="s">
        <v>498</v>
      </c>
      <c r="C345" s="61" t="s">
        <v>691</v>
      </c>
      <c r="D345" s="62" t="s">
        <v>283</v>
      </c>
      <c r="E345" s="60" t="s">
        <v>8</v>
      </c>
      <c r="F345" s="60" t="s">
        <v>12</v>
      </c>
      <c r="G345" s="64">
        <v>24.25</v>
      </c>
      <c r="H345" s="63">
        <v>2</v>
      </c>
      <c r="I345" s="63"/>
      <c r="J345" s="60" t="s">
        <v>116</v>
      </c>
      <c r="M345" s="83"/>
      <c r="N345" s="83"/>
      <c r="P345" s="15"/>
    </row>
    <row r="346" spans="1:16" ht="21" customHeight="1" x14ac:dyDescent="0.2">
      <c r="A346" s="36">
        <v>498</v>
      </c>
      <c r="B346" s="84" t="s">
        <v>501</v>
      </c>
      <c r="C346" s="61" t="s">
        <v>506</v>
      </c>
      <c r="D346" s="62" t="s">
        <v>124</v>
      </c>
      <c r="E346" s="60" t="s">
        <v>8</v>
      </c>
      <c r="F346" s="60" t="s">
        <v>13</v>
      </c>
      <c r="G346" s="64">
        <v>24.25</v>
      </c>
      <c r="H346" s="63">
        <v>2</v>
      </c>
      <c r="I346" s="63"/>
      <c r="J346" s="60" t="s">
        <v>116</v>
      </c>
      <c r="M346" s="83"/>
      <c r="N346" s="83"/>
    </row>
    <row r="347" spans="1:16" ht="21" customHeight="1" x14ac:dyDescent="0.2">
      <c r="A347" s="36">
        <v>89</v>
      </c>
      <c r="B347" s="84" t="s">
        <v>504</v>
      </c>
      <c r="C347" s="61" t="s">
        <v>692</v>
      </c>
      <c r="D347" s="62" t="s">
        <v>113</v>
      </c>
      <c r="E347" s="60" t="s">
        <v>8</v>
      </c>
      <c r="F347" s="60" t="s">
        <v>14</v>
      </c>
      <c r="G347" s="64">
        <v>24.25</v>
      </c>
      <c r="H347" s="63">
        <v>2</v>
      </c>
      <c r="I347" s="63"/>
      <c r="J347" s="60" t="s">
        <v>123</v>
      </c>
      <c r="M347" s="83"/>
      <c r="N347" s="83"/>
      <c r="P347" s="15"/>
    </row>
    <row r="348" spans="1:16" ht="21" customHeight="1" x14ac:dyDescent="0.2">
      <c r="A348" s="36">
        <v>129</v>
      </c>
      <c r="B348" s="84" t="s">
        <v>504</v>
      </c>
      <c r="C348" s="61" t="s">
        <v>663</v>
      </c>
      <c r="D348" s="62" t="s">
        <v>147</v>
      </c>
      <c r="E348" s="60" t="s">
        <v>8</v>
      </c>
      <c r="F348" s="60" t="s">
        <v>79</v>
      </c>
      <c r="G348" s="64">
        <v>24.25</v>
      </c>
      <c r="H348" s="63">
        <v>2</v>
      </c>
      <c r="I348" s="63"/>
      <c r="J348" s="60" t="s">
        <v>123</v>
      </c>
      <c r="M348" s="83"/>
      <c r="N348" s="83"/>
      <c r="P348" s="15"/>
    </row>
    <row r="349" spans="1:16" ht="21" customHeight="1" x14ac:dyDescent="0.2">
      <c r="A349" s="36">
        <v>184</v>
      </c>
      <c r="B349" s="84" t="s">
        <v>777</v>
      </c>
      <c r="C349" s="61" t="s">
        <v>814</v>
      </c>
      <c r="D349" s="62" t="s">
        <v>195</v>
      </c>
      <c r="E349" s="60" t="s">
        <v>8</v>
      </c>
      <c r="F349" s="60" t="s">
        <v>15</v>
      </c>
      <c r="G349" s="64">
        <v>24</v>
      </c>
      <c r="H349" s="63">
        <v>2</v>
      </c>
      <c r="I349" s="63"/>
      <c r="J349" s="60" t="s">
        <v>163</v>
      </c>
      <c r="M349" s="83"/>
      <c r="N349" s="83"/>
      <c r="P349" s="15"/>
    </row>
    <row r="350" spans="1:16" ht="21" customHeight="1" x14ac:dyDescent="0.2">
      <c r="A350" s="36">
        <v>295</v>
      </c>
      <c r="B350" s="84" t="s">
        <v>504</v>
      </c>
      <c r="C350" s="61" t="s">
        <v>755</v>
      </c>
      <c r="D350" s="62" t="s">
        <v>159</v>
      </c>
      <c r="E350" s="60" t="s">
        <v>8</v>
      </c>
      <c r="F350" s="60" t="s">
        <v>16</v>
      </c>
      <c r="G350" s="64">
        <v>24</v>
      </c>
      <c r="H350" s="63">
        <v>2</v>
      </c>
      <c r="I350" s="63"/>
      <c r="J350" s="60" t="s">
        <v>278</v>
      </c>
      <c r="M350" s="83"/>
      <c r="N350" s="83"/>
      <c r="P350" s="15"/>
    </row>
    <row r="351" spans="1:16" ht="21" customHeight="1" x14ac:dyDescent="0.2">
      <c r="A351" s="36">
        <v>375</v>
      </c>
      <c r="B351" s="84" t="s">
        <v>498</v>
      </c>
      <c r="C351" s="61" t="s">
        <v>649</v>
      </c>
      <c r="D351" s="62" t="s">
        <v>257</v>
      </c>
      <c r="E351" s="60" t="s">
        <v>8</v>
      </c>
      <c r="F351" s="60" t="s">
        <v>61</v>
      </c>
      <c r="G351" s="64">
        <v>24</v>
      </c>
      <c r="H351" s="63">
        <v>2</v>
      </c>
      <c r="I351" s="63"/>
      <c r="J351" s="60" t="s">
        <v>116</v>
      </c>
      <c r="M351" s="83"/>
      <c r="N351" s="83"/>
      <c r="P351" s="15"/>
    </row>
    <row r="352" spans="1:16" ht="21" customHeight="1" x14ac:dyDescent="0.2">
      <c r="A352" s="36">
        <v>422</v>
      </c>
      <c r="B352" s="84" t="s">
        <v>498</v>
      </c>
      <c r="C352" s="61" t="s">
        <v>630</v>
      </c>
      <c r="D352" s="62" t="s">
        <v>241</v>
      </c>
      <c r="E352" s="60" t="s">
        <v>8</v>
      </c>
      <c r="F352" s="60" t="s">
        <v>1060</v>
      </c>
      <c r="G352" s="64">
        <v>24</v>
      </c>
      <c r="H352" s="63">
        <v>2</v>
      </c>
      <c r="I352" s="63"/>
      <c r="J352" s="60" t="s">
        <v>116</v>
      </c>
      <c r="M352" s="83"/>
      <c r="N352" s="83"/>
      <c r="P352" s="15"/>
    </row>
    <row r="353" spans="1:16" ht="21" customHeight="1" x14ac:dyDescent="0.2">
      <c r="A353" s="36">
        <v>472</v>
      </c>
      <c r="B353" s="84" t="s">
        <v>498</v>
      </c>
      <c r="C353" s="61" t="s">
        <v>612</v>
      </c>
      <c r="D353" s="62" t="s">
        <v>159</v>
      </c>
      <c r="E353" s="60" t="s">
        <v>8</v>
      </c>
      <c r="F353" s="60" t="s">
        <v>1060</v>
      </c>
      <c r="G353" s="64">
        <v>24</v>
      </c>
      <c r="H353" s="63">
        <v>2</v>
      </c>
      <c r="I353" s="63"/>
      <c r="J353" s="60" t="s">
        <v>116</v>
      </c>
      <c r="M353" s="83"/>
      <c r="N353" s="83"/>
    </row>
    <row r="354" spans="1:16" ht="21" customHeight="1" x14ac:dyDescent="0.2">
      <c r="A354" s="36">
        <v>247</v>
      </c>
      <c r="B354" s="84" t="s">
        <v>504</v>
      </c>
      <c r="C354" s="61" t="s">
        <v>769</v>
      </c>
      <c r="D354" s="62" t="s">
        <v>328</v>
      </c>
      <c r="E354" s="60" t="s">
        <v>8</v>
      </c>
      <c r="F354" s="60" t="s">
        <v>61</v>
      </c>
      <c r="G354" s="64">
        <v>24</v>
      </c>
      <c r="H354" s="63">
        <v>2</v>
      </c>
      <c r="I354" s="63"/>
      <c r="J354" s="60" t="s">
        <v>123</v>
      </c>
      <c r="M354" s="83"/>
      <c r="N354" s="83"/>
      <c r="P354" s="15"/>
    </row>
    <row r="355" spans="1:16" ht="21" customHeight="1" x14ac:dyDescent="0.2">
      <c r="A355" s="36">
        <v>338</v>
      </c>
      <c r="B355" s="84" t="s">
        <v>504</v>
      </c>
      <c r="C355" s="61" t="s">
        <v>738</v>
      </c>
      <c r="D355" s="62" t="s">
        <v>201</v>
      </c>
      <c r="E355" s="60" t="s">
        <v>8</v>
      </c>
      <c r="F355" s="60" t="s">
        <v>16</v>
      </c>
      <c r="G355" s="64">
        <v>24</v>
      </c>
      <c r="H355" s="63">
        <v>2</v>
      </c>
      <c r="I355" s="63"/>
      <c r="J355" s="60" t="s">
        <v>123</v>
      </c>
      <c r="M355" s="83"/>
      <c r="N355" s="83"/>
      <c r="P355" s="15"/>
    </row>
    <row r="356" spans="1:16" ht="21" customHeight="1" x14ac:dyDescent="0.2">
      <c r="A356" s="36">
        <v>39</v>
      </c>
      <c r="B356" s="84" t="s">
        <v>504</v>
      </c>
      <c r="C356" s="61" t="s">
        <v>704</v>
      </c>
      <c r="D356" s="62" t="s">
        <v>293</v>
      </c>
      <c r="E356" s="60" t="s">
        <v>8</v>
      </c>
      <c r="F356" s="60" t="s">
        <v>15</v>
      </c>
      <c r="G356" s="64">
        <v>23.75</v>
      </c>
      <c r="H356" s="63">
        <v>2</v>
      </c>
      <c r="I356" s="63"/>
      <c r="J356" s="60" t="s">
        <v>89</v>
      </c>
      <c r="M356" s="83"/>
      <c r="N356" s="83"/>
      <c r="P356" s="15"/>
    </row>
    <row r="357" spans="1:16" ht="21" customHeight="1" x14ac:dyDescent="0.2">
      <c r="A357" s="36">
        <v>40</v>
      </c>
      <c r="B357" s="84" t="s">
        <v>498</v>
      </c>
      <c r="C357" s="61" t="s">
        <v>708</v>
      </c>
      <c r="D357" s="62" t="s">
        <v>295</v>
      </c>
      <c r="E357" s="60" t="s">
        <v>8</v>
      </c>
      <c r="F357" s="60" t="s">
        <v>79</v>
      </c>
      <c r="G357" s="64">
        <v>23.75</v>
      </c>
      <c r="H357" s="63">
        <v>2</v>
      </c>
      <c r="I357" s="63"/>
      <c r="J357" s="60" t="s">
        <v>116</v>
      </c>
      <c r="M357" s="83"/>
      <c r="N357" s="83"/>
      <c r="P357" s="15"/>
    </row>
    <row r="358" spans="1:16" ht="21" customHeight="1" x14ac:dyDescent="0.2">
      <c r="A358" s="36">
        <v>188</v>
      </c>
      <c r="B358" s="84" t="s">
        <v>498</v>
      </c>
      <c r="C358" s="61" t="s">
        <v>718</v>
      </c>
      <c r="D358" s="62" t="s">
        <v>192</v>
      </c>
      <c r="E358" s="60" t="s">
        <v>8</v>
      </c>
      <c r="F358" s="60" t="s">
        <v>14</v>
      </c>
      <c r="G358" s="64">
        <v>23.75</v>
      </c>
      <c r="H358" s="63">
        <v>2</v>
      </c>
      <c r="I358" s="63"/>
      <c r="J358" s="60" t="s">
        <v>116</v>
      </c>
      <c r="M358" s="83"/>
      <c r="N358" s="83"/>
      <c r="P358" s="15"/>
    </row>
    <row r="359" spans="1:16" ht="21" customHeight="1" x14ac:dyDescent="0.2">
      <c r="A359" s="36">
        <v>240</v>
      </c>
      <c r="B359" s="84" t="s">
        <v>498</v>
      </c>
      <c r="C359" s="61" t="s">
        <v>741</v>
      </c>
      <c r="D359" s="62" t="s">
        <v>238</v>
      </c>
      <c r="E359" s="60" t="s">
        <v>8</v>
      </c>
      <c r="F359" s="60" t="s">
        <v>13</v>
      </c>
      <c r="G359" s="64">
        <v>23.75</v>
      </c>
      <c r="H359" s="63">
        <v>2</v>
      </c>
      <c r="I359" s="63"/>
      <c r="J359" s="60" t="s">
        <v>116</v>
      </c>
      <c r="M359" s="83"/>
      <c r="N359" s="83"/>
      <c r="P359" s="15"/>
    </row>
    <row r="360" spans="1:16" ht="21" customHeight="1" x14ac:dyDescent="0.2">
      <c r="A360" s="36">
        <v>298</v>
      </c>
      <c r="B360" s="84" t="s">
        <v>504</v>
      </c>
      <c r="C360" s="61" t="s">
        <v>761</v>
      </c>
      <c r="D360" s="62" t="s">
        <v>284</v>
      </c>
      <c r="E360" s="60" t="s">
        <v>8</v>
      </c>
      <c r="F360" s="60" t="s">
        <v>12</v>
      </c>
      <c r="G360" s="64">
        <v>23.75</v>
      </c>
      <c r="H360" s="63">
        <v>2</v>
      </c>
      <c r="I360" s="63"/>
      <c r="J360" s="60" t="s">
        <v>123</v>
      </c>
      <c r="M360" s="83"/>
      <c r="N360" s="83"/>
      <c r="P360" s="15"/>
    </row>
    <row r="361" spans="1:16" ht="21" customHeight="1" x14ac:dyDescent="0.2">
      <c r="A361" s="36">
        <v>415</v>
      </c>
      <c r="B361" s="84" t="s">
        <v>504</v>
      </c>
      <c r="C361" s="61" t="s">
        <v>584</v>
      </c>
      <c r="D361" s="62" t="s">
        <v>166</v>
      </c>
      <c r="E361" s="60" t="s">
        <v>8</v>
      </c>
      <c r="F361" s="60" t="s">
        <v>11</v>
      </c>
      <c r="G361" s="64">
        <v>23.5</v>
      </c>
      <c r="H361" s="63">
        <v>2</v>
      </c>
      <c r="I361" s="63"/>
      <c r="J361" s="60" t="s">
        <v>153</v>
      </c>
      <c r="M361" s="83"/>
      <c r="N361" s="83"/>
    </row>
    <row r="362" spans="1:16" ht="21" customHeight="1" x14ac:dyDescent="0.2">
      <c r="A362" s="36">
        <v>305</v>
      </c>
      <c r="B362" s="84" t="s">
        <v>504</v>
      </c>
      <c r="C362" s="61" t="s">
        <v>539</v>
      </c>
      <c r="D362" s="62" t="s">
        <v>162</v>
      </c>
      <c r="E362" s="60" t="s">
        <v>8</v>
      </c>
      <c r="F362" s="60" t="s">
        <v>67</v>
      </c>
      <c r="G362" s="64">
        <v>23.5</v>
      </c>
      <c r="H362" s="63">
        <v>2</v>
      </c>
      <c r="I362" s="63"/>
      <c r="J362" s="60" t="s">
        <v>163</v>
      </c>
      <c r="M362" s="83"/>
      <c r="N362" s="83"/>
      <c r="P362" s="15"/>
    </row>
    <row r="363" spans="1:16" ht="21" customHeight="1" x14ac:dyDescent="0.2">
      <c r="A363" s="36">
        <v>353</v>
      </c>
      <c r="B363" s="84" t="s">
        <v>504</v>
      </c>
      <c r="C363" s="61" t="s">
        <v>549</v>
      </c>
      <c r="D363" s="62" t="s">
        <v>172</v>
      </c>
      <c r="E363" s="60" t="s">
        <v>8</v>
      </c>
      <c r="F363" s="60" t="s">
        <v>64</v>
      </c>
      <c r="G363" s="64">
        <v>23.5</v>
      </c>
      <c r="H363" s="63">
        <v>2</v>
      </c>
      <c r="I363" s="63"/>
      <c r="J363" s="60" t="s">
        <v>123</v>
      </c>
      <c r="M363" s="83"/>
      <c r="N363" s="83"/>
      <c r="P363" s="15"/>
    </row>
    <row r="364" spans="1:16" ht="21" customHeight="1" x14ac:dyDescent="0.2">
      <c r="A364" s="36">
        <v>139</v>
      </c>
      <c r="B364" s="84" t="s">
        <v>501</v>
      </c>
      <c r="C364" s="61" t="s">
        <v>713</v>
      </c>
      <c r="D364" s="62" t="s">
        <v>133</v>
      </c>
      <c r="E364" s="60" t="s">
        <v>8</v>
      </c>
      <c r="F364" s="60" t="s">
        <v>42</v>
      </c>
      <c r="G364" s="64">
        <v>23.25</v>
      </c>
      <c r="H364" s="63">
        <v>2</v>
      </c>
      <c r="I364" s="63"/>
      <c r="J364" s="60" t="s">
        <v>169</v>
      </c>
      <c r="M364" s="83"/>
      <c r="N364" s="83"/>
      <c r="P364" s="15"/>
    </row>
    <row r="365" spans="1:16" ht="21" customHeight="1" x14ac:dyDescent="0.2">
      <c r="A365" s="36">
        <v>76</v>
      </c>
      <c r="B365" s="84" t="s">
        <v>498</v>
      </c>
      <c r="C365" s="61" t="s">
        <v>614</v>
      </c>
      <c r="D365" s="62" t="s">
        <v>228</v>
      </c>
      <c r="E365" s="60" t="s">
        <v>8</v>
      </c>
      <c r="F365" s="60" t="s">
        <v>42</v>
      </c>
      <c r="G365" s="64">
        <v>23.25</v>
      </c>
      <c r="H365" s="63">
        <v>2</v>
      </c>
      <c r="I365" s="63"/>
      <c r="J365" s="60" t="s">
        <v>116</v>
      </c>
      <c r="M365" s="83"/>
      <c r="N365" s="83"/>
      <c r="P365" s="15"/>
    </row>
    <row r="366" spans="1:16" ht="21" customHeight="1" x14ac:dyDescent="0.2">
      <c r="A366" s="36">
        <v>148</v>
      </c>
      <c r="B366" s="84" t="s">
        <v>498</v>
      </c>
      <c r="C366" s="61" t="s">
        <v>771</v>
      </c>
      <c r="D366" s="62" t="s">
        <v>330</v>
      </c>
      <c r="E366" s="60" t="s">
        <v>8</v>
      </c>
      <c r="F366" s="60" t="s">
        <v>64</v>
      </c>
      <c r="G366" s="64">
        <v>23.25</v>
      </c>
      <c r="H366" s="63">
        <v>2</v>
      </c>
      <c r="I366" s="63"/>
      <c r="J366" s="60" t="s">
        <v>116</v>
      </c>
      <c r="M366" s="83"/>
      <c r="N366" s="83"/>
      <c r="P366" s="15"/>
    </row>
    <row r="367" spans="1:16" ht="21" customHeight="1" x14ac:dyDescent="0.2">
      <c r="A367" s="36">
        <v>462</v>
      </c>
      <c r="B367" s="84" t="s">
        <v>498</v>
      </c>
      <c r="C367" s="61" t="s">
        <v>577</v>
      </c>
      <c r="D367" s="62" t="s">
        <v>144</v>
      </c>
      <c r="E367" s="60" t="s">
        <v>8</v>
      </c>
      <c r="F367" s="60" t="s">
        <v>67</v>
      </c>
      <c r="G367" s="64">
        <v>23.25</v>
      </c>
      <c r="H367" s="63">
        <v>2</v>
      </c>
      <c r="I367" s="63"/>
      <c r="J367" s="60" t="s">
        <v>116</v>
      </c>
      <c r="M367" s="83"/>
      <c r="N367" s="83"/>
      <c r="P367" s="15"/>
    </row>
    <row r="368" spans="1:16" ht="21" customHeight="1" x14ac:dyDescent="0.2">
      <c r="A368" s="36">
        <v>517</v>
      </c>
      <c r="B368" s="84" t="s">
        <v>498</v>
      </c>
      <c r="C368" s="61" t="s">
        <v>594</v>
      </c>
      <c r="D368" s="62" t="s">
        <v>213</v>
      </c>
      <c r="E368" s="60" t="s">
        <v>8</v>
      </c>
      <c r="F368" s="60" t="s">
        <v>11</v>
      </c>
      <c r="G368" s="64">
        <v>23.25</v>
      </c>
      <c r="H368" s="63">
        <v>2</v>
      </c>
      <c r="I368" s="63"/>
      <c r="J368" s="60" t="s">
        <v>116</v>
      </c>
      <c r="M368" s="83"/>
      <c r="N368" s="83"/>
      <c r="P368" s="15"/>
    </row>
    <row r="369" spans="1:16" ht="21" customHeight="1" x14ac:dyDescent="0.2">
      <c r="A369" s="36">
        <v>80</v>
      </c>
      <c r="B369" s="84" t="s">
        <v>504</v>
      </c>
      <c r="C369" s="61" t="s">
        <v>624</v>
      </c>
      <c r="D369" s="62" t="s">
        <v>238</v>
      </c>
      <c r="E369" s="60" t="s">
        <v>8</v>
      </c>
      <c r="F369" s="60" t="s">
        <v>12</v>
      </c>
      <c r="G369" s="64">
        <v>23</v>
      </c>
      <c r="H369" s="63">
        <v>2</v>
      </c>
      <c r="I369" s="63"/>
      <c r="J369" s="60" t="s">
        <v>123</v>
      </c>
      <c r="M369" s="83"/>
      <c r="N369" s="83"/>
      <c r="P369" s="15"/>
    </row>
    <row r="370" spans="1:16" ht="21" customHeight="1" x14ac:dyDescent="0.2">
      <c r="A370" s="36">
        <v>535</v>
      </c>
      <c r="B370" s="84" t="s">
        <v>504</v>
      </c>
      <c r="C370" s="61" t="s">
        <v>703</v>
      </c>
      <c r="D370" s="62" t="s">
        <v>242</v>
      </c>
      <c r="E370" s="60" t="s">
        <v>8</v>
      </c>
      <c r="F370" s="60" t="s">
        <v>13</v>
      </c>
      <c r="G370" s="64">
        <v>23</v>
      </c>
      <c r="H370" s="63">
        <v>2</v>
      </c>
      <c r="I370" s="63"/>
      <c r="J370" s="60" t="s">
        <v>123</v>
      </c>
      <c r="M370" s="83"/>
      <c r="N370" s="83"/>
      <c r="P370" s="15"/>
    </row>
    <row r="371" spans="1:16" ht="21" customHeight="1" x14ac:dyDescent="0.2">
      <c r="A371" s="36">
        <v>389</v>
      </c>
      <c r="B371" s="84" t="s">
        <v>498</v>
      </c>
      <c r="C371" s="61" t="s">
        <v>719</v>
      </c>
      <c r="D371" s="62" t="s">
        <v>222</v>
      </c>
      <c r="E371" s="60" t="s">
        <v>8</v>
      </c>
      <c r="F371" s="60" t="s">
        <v>14</v>
      </c>
      <c r="G371" s="64">
        <v>22.75</v>
      </c>
      <c r="H371" s="63">
        <v>2</v>
      </c>
      <c r="I371" s="63"/>
      <c r="J371" s="60" t="s">
        <v>300</v>
      </c>
      <c r="M371" s="83"/>
      <c r="N371" s="83"/>
      <c r="P371" s="15"/>
    </row>
    <row r="372" spans="1:16" ht="21" customHeight="1" x14ac:dyDescent="0.2">
      <c r="A372" s="36">
        <v>485</v>
      </c>
      <c r="B372" s="84" t="s">
        <v>504</v>
      </c>
      <c r="C372" s="61" t="s">
        <v>690</v>
      </c>
      <c r="D372" s="62" t="s">
        <v>282</v>
      </c>
      <c r="E372" s="60" t="s">
        <v>8</v>
      </c>
      <c r="F372" s="107" t="s">
        <v>1060</v>
      </c>
      <c r="G372" s="64">
        <v>22.75</v>
      </c>
      <c r="H372" s="63">
        <v>2</v>
      </c>
      <c r="I372" s="63"/>
      <c r="J372" s="60" t="s">
        <v>153</v>
      </c>
      <c r="M372" s="83"/>
      <c r="N372" s="83"/>
      <c r="P372" s="15"/>
    </row>
    <row r="373" spans="1:16" ht="21" customHeight="1" x14ac:dyDescent="0.2">
      <c r="A373" s="36">
        <v>343</v>
      </c>
      <c r="B373" s="84" t="s">
        <v>501</v>
      </c>
      <c r="C373" s="61" t="s">
        <v>757</v>
      </c>
      <c r="D373" s="62" t="s">
        <v>252</v>
      </c>
      <c r="E373" s="60" t="s">
        <v>8</v>
      </c>
      <c r="F373" s="60" t="s">
        <v>15</v>
      </c>
      <c r="G373" s="64">
        <v>22.75</v>
      </c>
      <c r="H373" s="63">
        <v>2</v>
      </c>
      <c r="I373" s="63"/>
      <c r="J373" s="60" t="s">
        <v>169</v>
      </c>
      <c r="M373" s="83"/>
      <c r="N373" s="83"/>
      <c r="P373" s="15"/>
    </row>
    <row r="374" spans="1:16" ht="21" customHeight="1" x14ac:dyDescent="0.2">
      <c r="A374" s="36">
        <v>431</v>
      </c>
      <c r="B374" s="84" t="s">
        <v>501</v>
      </c>
      <c r="C374" s="61" t="s">
        <v>701</v>
      </c>
      <c r="D374" s="62" t="s">
        <v>290</v>
      </c>
      <c r="E374" s="60" t="s">
        <v>8</v>
      </c>
      <c r="F374" s="60" t="s">
        <v>16</v>
      </c>
      <c r="G374" s="64">
        <v>22.75</v>
      </c>
      <c r="H374" s="63">
        <v>2</v>
      </c>
      <c r="I374" s="63"/>
      <c r="J374" s="60" t="s">
        <v>112</v>
      </c>
      <c r="M374" s="83"/>
      <c r="N374" s="83"/>
      <c r="P374" s="15"/>
    </row>
    <row r="375" spans="1:16" ht="21" customHeight="1" x14ac:dyDescent="0.2">
      <c r="A375" s="36">
        <v>172</v>
      </c>
      <c r="B375" s="84" t="s">
        <v>498</v>
      </c>
      <c r="C375" s="61" t="s">
        <v>602</v>
      </c>
      <c r="D375" s="62" t="s">
        <v>219</v>
      </c>
      <c r="E375" s="60" t="s">
        <v>8</v>
      </c>
      <c r="F375" s="60" t="s">
        <v>61</v>
      </c>
      <c r="G375" s="64">
        <v>22.5</v>
      </c>
      <c r="H375" s="63">
        <v>2</v>
      </c>
      <c r="I375" s="63"/>
      <c r="J375" s="60" t="s">
        <v>210</v>
      </c>
      <c r="M375" s="83"/>
      <c r="N375" s="83"/>
      <c r="P375" s="15"/>
    </row>
    <row r="376" spans="1:16" ht="21" customHeight="1" x14ac:dyDescent="0.2">
      <c r="A376" s="36">
        <v>30</v>
      </c>
      <c r="B376" s="84" t="s">
        <v>498</v>
      </c>
      <c r="C376" s="61" t="s">
        <v>688</v>
      </c>
      <c r="D376" s="62" t="s">
        <v>280</v>
      </c>
      <c r="E376" s="60" t="s">
        <v>8</v>
      </c>
      <c r="F376" s="60" t="s">
        <v>1060</v>
      </c>
      <c r="G376" s="64">
        <v>22.5</v>
      </c>
      <c r="H376" s="63">
        <v>2</v>
      </c>
      <c r="I376" s="63"/>
      <c r="J376" s="60" t="s">
        <v>281</v>
      </c>
      <c r="M376" s="83"/>
      <c r="N376" s="83"/>
      <c r="P376" s="15"/>
    </row>
    <row r="377" spans="1:16" ht="21" customHeight="1" x14ac:dyDescent="0.2">
      <c r="A377" s="36">
        <v>205</v>
      </c>
      <c r="B377" s="84" t="s">
        <v>501</v>
      </c>
      <c r="C377" s="61" t="s">
        <v>552</v>
      </c>
      <c r="D377" s="62" t="s">
        <v>174</v>
      </c>
      <c r="E377" s="60" t="s">
        <v>8</v>
      </c>
      <c r="F377" s="60" t="s">
        <v>1060</v>
      </c>
      <c r="G377" s="64">
        <v>22.5</v>
      </c>
      <c r="H377" s="63">
        <v>2</v>
      </c>
      <c r="I377" s="63"/>
      <c r="J377" s="60" t="s">
        <v>175</v>
      </c>
      <c r="M377" s="83"/>
      <c r="N377" s="83"/>
      <c r="P377" s="15"/>
    </row>
    <row r="378" spans="1:16" ht="20.25" customHeight="1" x14ac:dyDescent="0.2">
      <c r="A378" s="36">
        <v>31</v>
      </c>
      <c r="B378" s="84" t="s">
        <v>498</v>
      </c>
      <c r="C378" s="61" t="s">
        <v>689</v>
      </c>
      <c r="D378" s="62" t="s">
        <v>198</v>
      </c>
      <c r="E378" s="60" t="s">
        <v>8</v>
      </c>
      <c r="F378" s="60" t="s">
        <v>61</v>
      </c>
      <c r="G378" s="64">
        <v>22.5</v>
      </c>
      <c r="H378" s="63">
        <v>2</v>
      </c>
      <c r="I378" s="63"/>
      <c r="J378" s="60" t="s">
        <v>116</v>
      </c>
      <c r="M378" s="83"/>
      <c r="N378" s="83"/>
      <c r="P378" s="15"/>
    </row>
    <row r="379" spans="1:16" ht="21" customHeight="1" x14ac:dyDescent="0.2">
      <c r="A379" s="36">
        <v>289</v>
      </c>
      <c r="B379" s="84" t="s">
        <v>498</v>
      </c>
      <c r="C379" s="61" t="s">
        <v>731</v>
      </c>
      <c r="D379" s="62" t="s">
        <v>305</v>
      </c>
      <c r="E379" s="60" t="s">
        <v>8</v>
      </c>
      <c r="F379" s="60" t="s">
        <v>16</v>
      </c>
      <c r="G379" s="64">
        <v>22.5</v>
      </c>
      <c r="H379" s="63">
        <v>2</v>
      </c>
      <c r="I379" s="63"/>
      <c r="J379" s="60" t="s">
        <v>116</v>
      </c>
      <c r="M379" s="83"/>
      <c r="N379" s="83"/>
    </row>
    <row r="380" spans="1:16" ht="21" customHeight="1" x14ac:dyDescent="0.2">
      <c r="A380" s="36">
        <v>186</v>
      </c>
      <c r="B380" s="84" t="s">
        <v>504</v>
      </c>
      <c r="C380" s="61" t="s">
        <v>701</v>
      </c>
      <c r="D380" s="62" t="s">
        <v>291</v>
      </c>
      <c r="E380" s="60" t="s">
        <v>8</v>
      </c>
      <c r="F380" s="60" t="s">
        <v>15</v>
      </c>
      <c r="G380" s="64">
        <v>22.5</v>
      </c>
      <c r="H380" s="63">
        <v>2</v>
      </c>
      <c r="I380" s="63"/>
      <c r="J380" s="60" t="s">
        <v>123</v>
      </c>
      <c r="M380" s="83"/>
      <c r="N380" s="83"/>
      <c r="P380" s="15"/>
    </row>
    <row r="381" spans="1:16" ht="21" customHeight="1" x14ac:dyDescent="0.2">
      <c r="A381" s="36">
        <v>237</v>
      </c>
      <c r="B381" s="84" t="s">
        <v>504</v>
      </c>
      <c r="C381" s="61" t="s">
        <v>730</v>
      </c>
      <c r="D381" s="62" t="s">
        <v>304</v>
      </c>
      <c r="E381" s="60" t="s">
        <v>8</v>
      </c>
      <c r="F381" s="60" t="s">
        <v>79</v>
      </c>
      <c r="G381" s="64">
        <v>22.5</v>
      </c>
      <c r="H381" s="63">
        <v>2</v>
      </c>
      <c r="I381" s="63"/>
      <c r="J381" s="60" t="s">
        <v>123</v>
      </c>
      <c r="M381" s="83"/>
      <c r="N381" s="83"/>
      <c r="P381" s="15"/>
    </row>
    <row r="382" spans="1:16" ht="21" customHeight="1" x14ac:dyDescent="0.2">
      <c r="A382" s="36">
        <v>251</v>
      </c>
      <c r="B382" s="84" t="s">
        <v>504</v>
      </c>
      <c r="C382" s="61" t="s">
        <v>512</v>
      </c>
      <c r="D382" s="62" t="s">
        <v>133</v>
      </c>
      <c r="E382" s="60" t="s">
        <v>8</v>
      </c>
      <c r="F382" s="60" t="s">
        <v>14</v>
      </c>
      <c r="G382" s="64">
        <v>22.5</v>
      </c>
      <c r="H382" s="63">
        <v>2</v>
      </c>
      <c r="I382" s="63"/>
      <c r="J382" s="60" t="s">
        <v>123</v>
      </c>
      <c r="M382" s="83"/>
      <c r="N382" s="83"/>
      <c r="P382" s="15"/>
    </row>
    <row r="383" spans="1:16" ht="21" customHeight="1" x14ac:dyDescent="0.2">
      <c r="A383" s="36">
        <v>347</v>
      </c>
      <c r="B383" s="84" t="s">
        <v>504</v>
      </c>
      <c r="C383" s="61" t="s">
        <v>766</v>
      </c>
      <c r="D383" s="62" t="s">
        <v>326</v>
      </c>
      <c r="E383" s="60" t="s">
        <v>8</v>
      </c>
      <c r="F383" s="60" t="s">
        <v>13</v>
      </c>
      <c r="G383" s="64">
        <v>22.5</v>
      </c>
      <c r="H383" s="63">
        <v>2</v>
      </c>
      <c r="I383" s="63"/>
      <c r="J383" s="60" t="s">
        <v>123</v>
      </c>
      <c r="M383" s="83"/>
      <c r="N383" s="83"/>
      <c r="P383" s="15"/>
    </row>
    <row r="384" spans="1:16" ht="21" customHeight="1" x14ac:dyDescent="0.2">
      <c r="A384" s="36">
        <v>374</v>
      </c>
      <c r="B384" s="85" t="s">
        <v>498</v>
      </c>
      <c r="C384" s="23" t="s">
        <v>648</v>
      </c>
      <c r="D384" s="22" t="s">
        <v>196</v>
      </c>
      <c r="E384" s="29" t="s">
        <v>8</v>
      </c>
      <c r="F384" s="60" t="s">
        <v>12</v>
      </c>
      <c r="G384" s="64">
        <v>22.25</v>
      </c>
      <c r="H384" s="22">
        <v>2</v>
      </c>
      <c r="I384" s="22"/>
      <c r="J384" s="60" t="s">
        <v>116</v>
      </c>
      <c r="M384" s="83"/>
      <c r="N384" s="83"/>
      <c r="P384" s="15"/>
    </row>
    <row r="385" spans="1:16" ht="21" customHeight="1" x14ac:dyDescent="0.2">
      <c r="A385" s="36">
        <v>427</v>
      </c>
      <c r="B385" s="84" t="s">
        <v>498</v>
      </c>
      <c r="C385" s="61" t="s">
        <v>661</v>
      </c>
      <c r="D385" s="62" t="s">
        <v>262</v>
      </c>
      <c r="E385" s="60" t="s">
        <v>8</v>
      </c>
      <c r="F385" s="60" t="s">
        <v>11</v>
      </c>
      <c r="G385" s="64">
        <v>22.25</v>
      </c>
      <c r="H385" s="63">
        <v>2</v>
      </c>
      <c r="I385" s="63"/>
      <c r="J385" s="60" t="s">
        <v>116</v>
      </c>
      <c r="M385" s="83"/>
      <c r="N385" s="83"/>
      <c r="P385" s="15"/>
    </row>
    <row r="386" spans="1:16" ht="21" customHeight="1" x14ac:dyDescent="0.2">
      <c r="A386" s="36">
        <v>122</v>
      </c>
      <c r="B386" s="84" t="s">
        <v>504</v>
      </c>
      <c r="C386" s="61" t="s">
        <v>631</v>
      </c>
      <c r="D386" s="62" t="s">
        <v>242</v>
      </c>
      <c r="E386" s="60" t="s">
        <v>8</v>
      </c>
      <c r="F386" s="60" t="s">
        <v>67</v>
      </c>
      <c r="G386" s="64">
        <v>22</v>
      </c>
      <c r="H386" s="63">
        <v>2</v>
      </c>
      <c r="I386" s="63"/>
      <c r="J386" s="60" t="s">
        <v>243</v>
      </c>
      <c r="M386" s="83"/>
      <c r="N386" s="83"/>
      <c r="P386" s="15"/>
    </row>
    <row r="387" spans="1:16" ht="21" customHeight="1" x14ac:dyDescent="0.2">
      <c r="A387" s="36">
        <v>513</v>
      </c>
      <c r="B387" s="84" t="s">
        <v>504</v>
      </c>
      <c r="C387" s="61" t="s">
        <v>575</v>
      </c>
      <c r="D387" s="62" t="s">
        <v>196</v>
      </c>
      <c r="E387" s="60" t="s">
        <v>8</v>
      </c>
      <c r="F387" s="107" t="s">
        <v>79</v>
      </c>
      <c r="G387" s="64">
        <v>22</v>
      </c>
      <c r="H387" s="63">
        <v>2</v>
      </c>
      <c r="I387" s="63"/>
      <c r="J387" s="60" t="s">
        <v>197</v>
      </c>
      <c r="M387" s="83"/>
      <c r="N387" s="83"/>
      <c r="P387" s="15"/>
    </row>
    <row r="388" spans="1:16" ht="21" customHeight="1" x14ac:dyDescent="0.2">
      <c r="A388" s="36">
        <v>74</v>
      </c>
      <c r="B388" s="84" t="s">
        <v>498</v>
      </c>
      <c r="C388" s="61" t="s">
        <v>593</v>
      </c>
      <c r="D388" s="62" t="s">
        <v>212</v>
      </c>
      <c r="E388" s="60" t="s">
        <v>8</v>
      </c>
      <c r="F388" s="107" t="s">
        <v>15</v>
      </c>
      <c r="G388" s="64">
        <v>22</v>
      </c>
      <c r="H388" s="63">
        <v>2</v>
      </c>
      <c r="I388" s="63"/>
      <c r="J388" s="60" t="s">
        <v>116</v>
      </c>
      <c r="M388" s="83"/>
      <c r="N388" s="83"/>
      <c r="P388" s="15"/>
    </row>
    <row r="389" spans="1:16" ht="21" customHeight="1" x14ac:dyDescent="0.2">
      <c r="A389" s="36">
        <v>456</v>
      </c>
      <c r="B389" s="84" t="s">
        <v>498</v>
      </c>
      <c r="C389" s="61" t="s">
        <v>533</v>
      </c>
      <c r="D389" s="62" t="s">
        <v>157</v>
      </c>
      <c r="E389" s="60" t="s">
        <v>8</v>
      </c>
      <c r="F389" s="107" t="s">
        <v>16</v>
      </c>
      <c r="G389" s="64">
        <v>22</v>
      </c>
      <c r="H389" s="63">
        <v>2</v>
      </c>
      <c r="I389" s="63"/>
      <c r="J389" s="60" t="s">
        <v>116</v>
      </c>
      <c r="M389" s="83"/>
      <c r="N389" s="83"/>
      <c r="P389" s="15"/>
    </row>
    <row r="390" spans="1:16" ht="21" customHeight="1" x14ac:dyDescent="0.2">
      <c r="A390" s="36">
        <v>95</v>
      </c>
      <c r="B390" s="84" t="s">
        <v>504</v>
      </c>
      <c r="C390" s="61" t="s">
        <v>717</v>
      </c>
      <c r="D390" s="62" t="s">
        <v>260</v>
      </c>
      <c r="E390" s="60" t="s">
        <v>8</v>
      </c>
      <c r="F390" s="60" t="s">
        <v>64</v>
      </c>
      <c r="G390" s="64">
        <v>22</v>
      </c>
      <c r="H390" s="63">
        <v>2</v>
      </c>
      <c r="I390" s="63"/>
      <c r="J390" s="60" t="s">
        <v>123</v>
      </c>
      <c r="M390" s="83"/>
      <c r="N390" s="83"/>
      <c r="P390" s="15"/>
    </row>
    <row r="391" spans="1:16" ht="21" customHeight="1" x14ac:dyDescent="0.2">
      <c r="A391" s="36">
        <v>537</v>
      </c>
      <c r="B391" s="84" t="s">
        <v>504</v>
      </c>
      <c r="C391" s="61" t="s">
        <v>722</v>
      </c>
      <c r="D391" s="62" t="s">
        <v>244</v>
      </c>
      <c r="E391" s="60" t="s">
        <v>8</v>
      </c>
      <c r="F391" s="60" t="s">
        <v>67</v>
      </c>
      <c r="G391" s="64">
        <v>22</v>
      </c>
      <c r="H391" s="63">
        <v>2</v>
      </c>
      <c r="I391" s="63"/>
      <c r="J391" s="60" t="s">
        <v>123</v>
      </c>
      <c r="M391" s="83"/>
      <c r="N391" s="83"/>
      <c r="P391" s="15"/>
    </row>
    <row r="392" spans="1:16" ht="21" customHeight="1" x14ac:dyDescent="0.2">
      <c r="A392" s="36">
        <v>469</v>
      </c>
      <c r="B392" s="84" t="s">
        <v>773</v>
      </c>
      <c r="C392" s="61" t="s">
        <v>799</v>
      </c>
      <c r="D392" s="62" t="s">
        <v>351</v>
      </c>
      <c r="E392" s="60" t="s">
        <v>8</v>
      </c>
      <c r="F392" s="107" t="s">
        <v>79</v>
      </c>
      <c r="G392" s="64">
        <v>22</v>
      </c>
      <c r="H392" s="63">
        <v>2</v>
      </c>
      <c r="I392" s="63"/>
      <c r="J392" s="60" t="s">
        <v>334</v>
      </c>
      <c r="M392" s="83"/>
      <c r="N392" s="83"/>
      <c r="P392" s="15"/>
    </row>
    <row r="393" spans="1:16" ht="21" customHeight="1" x14ac:dyDescent="0.2">
      <c r="A393" s="36">
        <v>141</v>
      </c>
      <c r="B393" s="84" t="s">
        <v>501</v>
      </c>
      <c r="C393" s="61" t="s">
        <v>699</v>
      </c>
      <c r="D393" s="62" t="s">
        <v>288</v>
      </c>
      <c r="E393" s="60" t="s">
        <v>8</v>
      </c>
      <c r="F393" s="60" t="s">
        <v>12</v>
      </c>
      <c r="G393" s="64">
        <v>22</v>
      </c>
      <c r="H393" s="63">
        <v>2</v>
      </c>
      <c r="I393" s="63"/>
      <c r="J393" s="60" t="s">
        <v>130</v>
      </c>
      <c r="M393" s="83"/>
      <c r="N393" s="83"/>
      <c r="P393" s="15"/>
    </row>
    <row r="394" spans="1:16" ht="21" customHeight="1" x14ac:dyDescent="0.2">
      <c r="A394" s="36">
        <v>360</v>
      </c>
      <c r="B394" s="84" t="s">
        <v>498</v>
      </c>
      <c r="C394" s="61" t="s">
        <v>583</v>
      </c>
      <c r="D394" s="62" t="s">
        <v>204</v>
      </c>
      <c r="E394" s="60" t="s">
        <v>8</v>
      </c>
      <c r="F394" s="60" t="s">
        <v>13</v>
      </c>
      <c r="G394" s="64">
        <v>21.75</v>
      </c>
      <c r="H394" s="63">
        <v>2</v>
      </c>
      <c r="I394" s="63"/>
      <c r="J394" s="60" t="s">
        <v>116</v>
      </c>
      <c r="M394" s="83"/>
      <c r="N394" s="83"/>
      <c r="P394" s="15"/>
    </row>
    <row r="395" spans="1:16" ht="21" customHeight="1" x14ac:dyDescent="0.2">
      <c r="A395" s="36">
        <v>405</v>
      </c>
      <c r="B395" s="84" t="s">
        <v>504</v>
      </c>
      <c r="C395" s="61" t="s">
        <v>543</v>
      </c>
      <c r="D395" s="62" t="s">
        <v>167</v>
      </c>
      <c r="E395" s="60" t="s">
        <v>8</v>
      </c>
      <c r="F395" s="60" t="s">
        <v>14</v>
      </c>
      <c r="G395" s="64">
        <v>21.75</v>
      </c>
      <c r="H395" s="63">
        <v>2</v>
      </c>
      <c r="I395" s="63"/>
      <c r="J395" s="60" t="s">
        <v>123</v>
      </c>
      <c r="M395" s="83"/>
      <c r="N395" s="83"/>
      <c r="P395" s="15"/>
    </row>
    <row r="396" spans="1:16" ht="21" customHeight="1" x14ac:dyDescent="0.2">
      <c r="A396" s="36">
        <v>182</v>
      </c>
      <c r="B396" s="84" t="s">
        <v>498</v>
      </c>
      <c r="C396" s="61" t="s">
        <v>678</v>
      </c>
      <c r="D396" s="62" t="s">
        <v>176</v>
      </c>
      <c r="E396" s="60" t="s">
        <v>8</v>
      </c>
      <c r="F396" s="60" t="s">
        <v>79</v>
      </c>
      <c r="G396" s="64">
        <v>21.5</v>
      </c>
      <c r="H396" s="63">
        <v>2</v>
      </c>
      <c r="I396" s="63"/>
      <c r="J396" s="60" t="s">
        <v>270</v>
      </c>
      <c r="M396" s="83"/>
      <c r="N396" s="83"/>
      <c r="P396" s="15"/>
    </row>
    <row r="397" spans="1:16" ht="21" customHeight="1" x14ac:dyDescent="0.2">
      <c r="A397" s="36">
        <v>219</v>
      </c>
      <c r="B397" s="84" t="s">
        <v>498</v>
      </c>
      <c r="C397" s="61" t="s">
        <v>621</v>
      </c>
      <c r="D397" s="62" t="s">
        <v>235</v>
      </c>
      <c r="E397" s="60" t="s">
        <v>8</v>
      </c>
      <c r="F397" s="60" t="s">
        <v>15</v>
      </c>
      <c r="G397" s="64">
        <v>21.5</v>
      </c>
      <c r="H397" s="63">
        <v>2</v>
      </c>
      <c r="I397" s="63"/>
      <c r="J397" s="60" t="s">
        <v>184</v>
      </c>
      <c r="M397" s="83"/>
      <c r="N397" s="83"/>
      <c r="P397" s="15"/>
    </row>
    <row r="398" spans="1:16" ht="21" customHeight="1" x14ac:dyDescent="0.2">
      <c r="A398" s="36">
        <v>271</v>
      </c>
      <c r="B398" s="84" t="s">
        <v>498</v>
      </c>
      <c r="C398" s="61" t="s">
        <v>601</v>
      </c>
      <c r="D398" s="62" t="s">
        <v>218</v>
      </c>
      <c r="E398" s="60" t="s">
        <v>8</v>
      </c>
      <c r="F398" s="60" t="s">
        <v>16</v>
      </c>
      <c r="G398" s="64">
        <v>21.5</v>
      </c>
      <c r="H398" s="63">
        <v>2</v>
      </c>
      <c r="I398" s="63"/>
      <c r="J398" s="60" t="s">
        <v>116</v>
      </c>
      <c r="M398" s="83"/>
      <c r="N398" s="83"/>
      <c r="P398" s="15"/>
    </row>
    <row r="399" spans="1:16" ht="21" customHeight="1" x14ac:dyDescent="0.2">
      <c r="A399" s="36">
        <v>304</v>
      </c>
      <c r="B399" s="84" t="s">
        <v>498</v>
      </c>
      <c r="C399" s="61" t="s">
        <v>542</v>
      </c>
      <c r="D399" s="62" t="s">
        <v>166</v>
      </c>
      <c r="E399" s="60" t="s">
        <v>8</v>
      </c>
      <c r="F399" s="60" t="s">
        <v>61</v>
      </c>
      <c r="G399" s="64">
        <v>21.5</v>
      </c>
      <c r="H399" s="63">
        <v>2</v>
      </c>
      <c r="I399" s="63"/>
      <c r="J399" s="60" t="s">
        <v>116</v>
      </c>
      <c r="M399" s="83"/>
      <c r="N399" s="83"/>
      <c r="P399" s="15"/>
    </row>
    <row r="400" spans="1:16" ht="21" customHeight="1" x14ac:dyDescent="0.2">
      <c r="A400" s="36">
        <v>48</v>
      </c>
      <c r="B400" s="84" t="s">
        <v>504</v>
      </c>
      <c r="C400" s="61" t="s">
        <v>765</v>
      </c>
      <c r="D400" s="62" t="s">
        <v>325</v>
      </c>
      <c r="E400" s="60" t="s">
        <v>8</v>
      </c>
      <c r="F400" s="60" t="s">
        <v>1060</v>
      </c>
      <c r="G400" s="64">
        <v>21.5</v>
      </c>
      <c r="H400" s="63">
        <v>2</v>
      </c>
      <c r="I400" s="63"/>
      <c r="J400" s="60" t="s">
        <v>123</v>
      </c>
      <c r="M400" s="83"/>
      <c r="N400" s="83"/>
      <c r="P400" s="15"/>
    </row>
    <row r="401" spans="1:16" ht="21" customHeight="1" x14ac:dyDescent="0.2">
      <c r="A401" s="36">
        <v>32</v>
      </c>
      <c r="B401" s="84" t="s">
        <v>777</v>
      </c>
      <c r="C401" s="61" t="s">
        <v>815</v>
      </c>
      <c r="D401" s="62" t="s">
        <v>88</v>
      </c>
      <c r="E401" s="60" t="s">
        <v>8</v>
      </c>
      <c r="F401" s="60" t="s">
        <v>1060</v>
      </c>
      <c r="G401" s="64">
        <v>21.5</v>
      </c>
      <c r="H401" s="63">
        <v>2</v>
      </c>
      <c r="I401" s="63"/>
      <c r="J401" s="60" t="s">
        <v>96</v>
      </c>
      <c r="M401" s="83"/>
      <c r="N401" s="83"/>
      <c r="P401" s="15"/>
    </row>
    <row r="402" spans="1:16" ht="21" customHeight="1" x14ac:dyDescent="0.2">
      <c r="A402" s="36">
        <v>268</v>
      </c>
      <c r="B402" s="84" t="s">
        <v>504</v>
      </c>
      <c r="C402" s="61" t="s">
        <v>578</v>
      </c>
      <c r="D402" s="62" t="s">
        <v>199</v>
      </c>
      <c r="E402" s="60" t="s">
        <v>8</v>
      </c>
      <c r="F402" s="60" t="s">
        <v>61</v>
      </c>
      <c r="G402" s="64">
        <v>21.25</v>
      </c>
      <c r="H402" s="63">
        <v>2</v>
      </c>
      <c r="I402" s="63"/>
      <c r="J402" s="60" t="s">
        <v>121</v>
      </c>
      <c r="M402" s="83"/>
      <c r="N402" s="83"/>
      <c r="P402" s="15"/>
    </row>
    <row r="403" spans="1:16" ht="21" customHeight="1" x14ac:dyDescent="0.2">
      <c r="A403" s="36">
        <v>151</v>
      </c>
      <c r="B403" s="84" t="s">
        <v>498</v>
      </c>
      <c r="C403" s="61" t="s">
        <v>509</v>
      </c>
      <c r="D403" s="62" t="s">
        <v>128</v>
      </c>
      <c r="E403" s="60" t="s">
        <v>8</v>
      </c>
      <c r="F403" s="60" t="s">
        <v>16</v>
      </c>
      <c r="G403" s="64">
        <v>21.25</v>
      </c>
      <c r="H403" s="63">
        <v>2</v>
      </c>
      <c r="I403" s="63"/>
      <c r="J403" s="60" t="s">
        <v>116</v>
      </c>
      <c r="M403" s="83"/>
      <c r="N403" s="83"/>
      <c r="P403" s="15"/>
    </row>
    <row r="404" spans="1:16" ht="21" customHeight="1" x14ac:dyDescent="0.2">
      <c r="A404" s="36">
        <v>204</v>
      </c>
      <c r="B404" s="84" t="s">
        <v>504</v>
      </c>
      <c r="C404" s="61" t="s">
        <v>545</v>
      </c>
      <c r="D404" s="62" t="s">
        <v>168</v>
      </c>
      <c r="E404" s="60" t="s">
        <v>8</v>
      </c>
      <c r="F404" s="60" t="s">
        <v>15</v>
      </c>
      <c r="G404" s="64">
        <v>21.25</v>
      </c>
      <c r="H404" s="63">
        <v>2</v>
      </c>
      <c r="I404" s="63"/>
      <c r="J404" s="60" t="s">
        <v>123</v>
      </c>
      <c r="M404" s="83"/>
      <c r="N404" s="83"/>
      <c r="P404" s="15"/>
    </row>
    <row r="405" spans="1:16" ht="21" customHeight="1" x14ac:dyDescent="0.2">
      <c r="A405" s="36">
        <v>320</v>
      </c>
      <c r="B405" s="84" t="s">
        <v>504</v>
      </c>
      <c r="C405" s="61" t="s">
        <v>595</v>
      </c>
      <c r="D405" s="62" t="s">
        <v>214</v>
      </c>
      <c r="E405" s="60" t="s">
        <v>8</v>
      </c>
      <c r="F405" s="60" t="s">
        <v>79</v>
      </c>
      <c r="G405" s="64">
        <v>21.25</v>
      </c>
      <c r="H405" s="63">
        <v>2</v>
      </c>
      <c r="I405" s="63"/>
      <c r="J405" s="60" t="s">
        <v>123</v>
      </c>
      <c r="M405" s="83"/>
      <c r="N405" s="83"/>
      <c r="P405" s="15"/>
    </row>
    <row r="406" spans="1:16" ht="21" customHeight="1" x14ac:dyDescent="0.2">
      <c r="A406" s="36">
        <v>388</v>
      </c>
      <c r="B406" s="84" t="s">
        <v>504</v>
      </c>
      <c r="C406" s="61" t="s">
        <v>715</v>
      </c>
      <c r="D406" s="62" t="s">
        <v>193</v>
      </c>
      <c r="E406" s="60" t="s">
        <v>8</v>
      </c>
      <c r="F406" s="60" t="s">
        <v>14</v>
      </c>
      <c r="G406" s="64">
        <v>21.25</v>
      </c>
      <c r="H406" s="63">
        <v>2</v>
      </c>
      <c r="I406" s="63"/>
      <c r="J406" s="60" t="s">
        <v>123</v>
      </c>
      <c r="M406" s="83"/>
      <c r="N406" s="83"/>
      <c r="P406" s="15"/>
    </row>
    <row r="407" spans="1:16" ht="21" customHeight="1" x14ac:dyDescent="0.2">
      <c r="A407" s="36">
        <v>444</v>
      </c>
      <c r="B407" s="84" t="s">
        <v>504</v>
      </c>
      <c r="C407" s="61" t="s">
        <v>764</v>
      </c>
      <c r="D407" s="62" t="s">
        <v>188</v>
      </c>
      <c r="E407" s="60" t="s">
        <v>8</v>
      </c>
      <c r="F407" s="60" t="s">
        <v>13</v>
      </c>
      <c r="G407" s="64">
        <v>21.25</v>
      </c>
      <c r="H407" s="63">
        <v>2</v>
      </c>
      <c r="I407" s="63"/>
      <c r="J407" s="60" t="s">
        <v>123</v>
      </c>
      <c r="M407" s="83"/>
      <c r="N407" s="83"/>
      <c r="P407" s="15"/>
    </row>
    <row r="408" spans="1:16" ht="21" customHeight="1" x14ac:dyDescent="0.2">
      <c r="A408" s="36">
        <v>467</v>
      </c>
      <c r="B408" s="84" t="s">
        <v>501</v>
      </c>
      <c r="C408" s="61" t="s">
        <v>592</v>
      </c>
      <c r="D408" s="62" t="s">
        <v>211</v>
      </c>
      <c r="E408" s="60" t="s">
        <v>8</v>
      </c>
      <c r="F408" s="60" t="s">
        <v>12</v>
      </c>
      <c r="G408" s="64">
        <v>21</v>
      </c>
      <c r="H408" s="63">
        <v>2</v>
      </c>
      <c r="I408" s="63"/>
      <c r="J408" s="60" t="s">
        <v>169</v>
      </c>
      <c r="M408" s="83"/>
      <c r="N408" s="83"/>
      <c r="P408" s="15"/>
    </row>
    <row r="409" spans="1:16" ht="21" customHeight="1" x14ac:dyDescent="0.2">
      <c r="A409" s="36">
        <v>92</v>
      </c>
      <c r="B409" s="84" t="s">
        <v>498</v>
      </c>
      <c r="C409" s="61" t="s">
        <v>706</v>
      </c>
      <c r="D409" s="62" t="s">
        <v>147</v>
      </c>
      <c r="E409" s="60" t="s">
        <v>8</v>
      </c>
      <c r="F409" s="60" t="s">
        <v>11</v>
      </c>
      <c r="G409" s="64">
        <v>21</v>
      </c>
      <c r="H409" s="63">
        <v>2</v>
      </c>
      <c r="I409" s="63"/>
      <c r="J409" s="60" t="s">
        <v>116</v>
      </c>
      <c r="M409" s="83"/>
      <c r="N409" s="83"/>
      <c r="P409" s="15"/>
    </row>
    <row r="410" spans="1:16" ht="21" customHeight="1" x14ac:dyDescent="0.2">
      <c r="A410" s="36">
        <v>528</v>
      </c>
      <c r="B410" s="84" t="s">
        <v>504</v>
      </c>
      <c r="C410" s="61" t="s">
        <v>650</v>
      </c>
      <c r="D410" s="62" t="s">
        <v>244</v>
      </c>
      <c r="E410" s="60" t="s">
        <v>8</v>
      </c>
      <c r="F410" s="60" t="s">
        <v>67</v>
      </c>
      <c r="G410" s="64">
        <v>21</v>
      </c>
      <c r="H410" s="63">
        <v>2</v>
      </c>
      <c r="I410" s="63"/>
      <c r="J410" s="60" t="s">
        <v>123</v>
      </c>
      <c r="M410" s="83"/>
      <c r="N410" s="83"/>
      <c r="P410" s="15"/>
    </row>
    <row r="411" spans="1:16" ht="21" customHeight="1" x14ac:dyDescent="0.2">
      <c r="A411" s="36">
        <v>193</v>
      </c>
      <c r="B411" s="84" t="s">
        <v>849</v>
      </c>
      <c r="C411" s="61" t="s">
        <v>882</v>
      </c>
      <c r="D411" s="62" t="s">
        <v>296</v>
      </c>
      <c r="E411" s="60" t="s">
        <v>8</v>
      </c>
      <c r="F411" s="60" t="s">
        <v>64</v>
      </c>
      <c r="G411" s="64">
        <v>20.75</v>
      </c>
      <c r="H411" s="63">
        <v>2</v>
      </c>
      <c r="I411" s="63"/>
      <c r="J411" s="60" t="s">
        <v>210</v>
      </c>
      <c r="M411" s="83"/>
      <c r="N411" s="83"/>
      <c r="P411" s="15"/>
    </row>
    <row r="412" spans="1:16" ht="21" customHeight="1" x14ac:dyDescent="0.2">
      <c r="A412" s="36">
        <v>266</v>
      </c>
      <c r="B412" s="84" t="s">
        <v>849</v>
      </c>
      <c r="C412" s="61" t="s">
        <v>861</v>
      </c>
      <c r="D412" s="62" t="s">
        <v>383</v>
      </c>
      <c r="E412" s="60" t="s">
        <v>8</v>
      </c>
      <c r="F412" s="60" t="s">
        <v>42</v>
      </c>
      <c r="G412" s="64">
        <v>20.75</v>
      </c>
      <c r="H412" s="63">
        <v>2</v>
      </c>
      <c r="I412" s="63"/>
      <c r="J412" s="60" t="s">
        <v>384</v>
      </c>
      <c r="M412" s="83"/>
      <c r="N412" s="83"/>
      <c r="P412" s="15"/>
    </row>
    <row r="413" spans="1:16" ht="21" customHeight="1" x14ac:dyDescent="0.2">
      <c r="A413" s="36">
        <v>198</v>
      </c>
      <c r="B413" s="84" t="s">
        <v>996</v>
      </c>
      <c r="C413" s="61" t="s">
        <v>1017</v>
      </c>
      <c r="D413" s="62" t="s">
        <v>452</v>
      </c>
      <c r="E413" s="60" t="s">
        <v>8</v>
      </c>
      <c r="F413" s="60" t="s">
        <v>42</v>
      </c>
      <c r="G413" s="64">
        <v>20.75</v>
      </c>
      <c r="H413" s="63">
        <v>2</v>
      </c>
      <c r="I413" s="63"/>
      <c r="J413" s="60" t="s">
        <v>453</v>
      </c>
      <c r="M413" s="83"/>
      <c r="N413" s="83"/>
      <c r="P413" s="15"/>
    </row>
    <row r="414" spans="1:16" ht="21" customHeight="1" x14ac:dyDescent="0.2">
      <c r="A414" s="36">
        <v>307</v>
      </c>
      <c r="B414" s="84" t="s">
        <v>853</v>
      </c>
      <c r="C414" s="61" t="s">
        <v>854</v>
      </c>
      <c r="D414" s="62" t="s">
        <v>379</v>
      </c>
      <c r="E414" s="60" t="s">
        <v>8</v>
      </c>
      <c r="F414" s="60" t="s">
        <v>64</v>
      </c>
      <c r="G414" s="64">
        <v>20.75</v>
      </c>
      <c r="H414" s="63">
        <v>2</v>
      </c>
      <c r="I414" s="63"/>
      <c r="J414" s="60" t="s">
        <v>301</v>
      </c>
      <c r="M414" s="83"/>
      <c r="N414" s="83"/>
      <c r="P414" s="15"/>
    </row>
    <row r="415" spans="1:16" ht="21" customHeight="1" x14ac:dyDescent="0.2">
      <c r="A415" s="36">
        <v>49</v>
      </c>
      <c r="B415" s="84" t="s">
        <v>849</v>
      </c>
      <c r="C415" s="61" t="s">
        <v>886</v>
      </c>
      <c r="D415" s="62" t="s">
        <v>396</v>
      </c>
      <c r="E415" s="60" t="s">
        <v>8</v>
      </c>
      <c r="F415" s="60" t="s">
        <v>67</v>
      </c>
      <c r="G415" s="64">
        <v>20.75</v>
      </c>
      <c r="H415" s="63">
        <v>2</v>
      </c>
      <c r="I415" s="63"/>
      <c r="J415" s="60" t="s">
        <v>397</v>
      </c>
      <c r="M415" s="83"/>
      <c r="N415" s="83"/>
      <c r="P415" s="15"/>
    </row>
    <row r="416" spans="1:16" ht="21" customHeight="1" x14ac:dyDescent="0.2">
      <c r="A416" s="36">
        <v>78</v>
      </c>
      <c r="B416" s="84" t="s">
        <v>498</v>
      </c>
      <c r="C416" s="61" t="s">
        <v>625</v>
      </c>
      <c r="D416" s="62" t="s">
        <v>232</v>
      </c>
      <c r="E416" s="60" t="s">
        <v>8</v>
      </c>
      <c r="F416" s="60" t="s">
        <v>11</v>
      </c>
      <c r="G416" s="64">
        <v>20.75</v>
      </c>
      <c r="H416" s="63">
        <v>2</v>
      </c>
      <c r="I416" s="63"/>
      <c r="J416" s="60" t="s">
        <v>116</v>
      </c>
      <c r="M416" s="83"/>
      <c r="N416" s="83"/>
      <c r="P416" s="15"/>
    </row>
    <row r="417" spans="1:16" ht="21" customHeight="1" x14ac:dyDescent="0.2">
      <c r="A417" s="36">
        <v>217</v>
      </c>
      <c r="B417" s="84" t="s">
        <v>1035</v>
      </c>
      <c r="C417" s="61" t="s">
        <v>1036</v>
      </c>
      <c r="D417" s="62" t="s">
        <v>422</v>
      </c>
      <c r="E417" s="60" t="s">
        <v>8</v>
      </c>
      <c r="F417" s="60" t="s">
        <v>12</v>
      </c>
      <c r="G417" s="64">
        <v>20.75</v>
      </c>
      <c r="H417" s="63">
        <v>2</v>
      </c>
      <c r="I417" s="63"/>
      <c r="J417" s="60" t="s">
        <v>116</v>
      </c>
      <c r="M417" s="83"/>
      <c r="N417" s="83"/>
      <c r="P417" s="15"/>
    </row>
    <row r="418" spans="1:16" ht="21" customHeight="1" x14ac:dyDescent="0.2">
      <c r="A418" s="36">
        <v>529</v>
      </c>
      <c r="B418" s="84" t="s">
        <v>498</v>
      </c>
      <c r="C418" s="61" t="s">
        <v>684</v>
      </c>
      <c r="D418" s="62" t="s">
        <v>139</v>
      </c>
      <c r="E418" s="60" t="s">
        <v>8</v>
      </c>
      <c r="F418" s="107" t="s">
        <v>14</v>
      </c>
      <c r="G418" s="64">
        <v>20.75</v>
      </c>
      <c r="H418" s="63">
        <v>2</v>
      </c>
      <c r="I418" s="63"/>
      <c r="J418" s="60" t="s">
        <v>116</v>
      </c>
      <c r="M418" s="83"/>
      <c r="N418" s="83"/>
      <c r="P418" s="15"/>
    </row>
    <row r="419" spans="1:16" ht="21" customHeight="1" x14ac:dyDescent="0.2">
      <c r="A419" s="36">
        <v>50</v>
      </c>
      <c r="B419" s="84" t="s">
        <v>849</v>
      </c>
      <c r="C419" s="61" t="s">
        <v>887</v>
      </c>
      <c r="D419" s="62" t="s">
        <v>269</v>
      </c>
      <c r="E419" s="60" t="s">
        <v>8</v>
      </c>
      <c r="F419" s="60" t="s">
        <v>14</v>
      </c>
      <c r="G419" s="64">
        <v>20.75</v>
      </c>
      <c r="H419" s="63">
        <v>2</v>
      </c>
      <c r="I419" s="63"/>
      <c r="J419" s="60" t="s">
        <v>112</v>
      </c>
      <c r="M419" s="83"/>
      <c r="N419" s="83"/>
      <c r="P419" s="15"/>
    </row>
    <row r="420" spans="1:16" ht="21" customHeight="1" x14ac:dyDescent="0.2">
      <c r="A420" s="36">
        <v>103</v>
      </c>
      <c r="B420" s="84" t="s">
        <v>504</v>
      </c>
      <c r="C420" s="61" t="s">
        <v>556</v>
      </c>
      <c r="D420" s="62" t="s">
        <v>159</v>
      </c>
      <c r="E420" s="60" t="s">
        <v>8</v>
      </c>
      <c r="F420" s="60" t="s">
        <v>79</v>
      </c>
      <c r="G420" s="64">
        <v>20.75</v>
      </c>
      <c r="H420" s="63">
        <v>2</v>
      </c>
      <c r="I420" s="63"/>
      <c r="J420" s="60" t="s">
        <v>123</v>
      </c>
      <c r="M420" s="83"/>
      <c r="N420" s="83"/>
      <c r="P420" s="15"/>
    </row>
    <row r="421" spans="1:16" ht="21" customHeight="1" x14ac:dyDescent="0.2">
      <c r="A421" s="36">
        <v>120</v>
      </c>
      <c r="B421" s="84" t="s">
        <v>504</v>
      </c>
      <c r="C421" s="61" t="s">
        <v>620</v>
      </c>
      <c r="D421" s="62" t="s">
        <v>204</v>
      </c>
      <c r="E421" s="60" t="s">
        <v>8</v>
      </c>
      <c r="F421" s="60" t="s">
        <v>15</v>
      </c>
      <c r="G421" s="64">
        <v>20.75</v>
      </c>
      <c r="H421" s="63">
        <v>2</v>
      </c>
      <c r="I421" s="63"/>
      <c r="J421" s="60" t="s">
        <v>123</v>
      </c>
      <c r="M421" s="83"/>
      <c r="N421" s="83"/>
      <c r="P421" s="15"/>
    </row>
    <row r="422" spans="1:16" ht="21" customHeight="1" x14ac:dyDescent="0.2">
      <c r="A422" s="36">
        <v>447</v>
      </c>
      <c r="B422" s="84" t="s">
        <v>777</v>
      </c>
      <c r="C422" s="61" t="s">
        <v>826</v>
      </c>
      <c r="D422" s="62" t="s">
        <v>366</v>
      </c>
      <c r="E422" s="60" t="s">
        <v>8</v>
      </c>
      <c r="F422" s="60" t="s">
        <v>16</v>
      </c>
      <c r="G422" s="64">
        <v>20.75</v>
      </c>
      <c r="H422" s="63">
        <v>2</v>
      </c>
      <c r="I422" s="63"/>
      <c r="J422" s="60" t="s">
        <v>96</v>
      </c>
      <c r="M422" s="83"/>
      <c r="N422" s="83"/>
      <c r="P422" s="15"/>
    </row>
    <row r="423" spans="1:16" ht="21" customHeight="1" x14ac:dyDescent="0.2">
      <c r="A423" s="36">
        <v>474</v>
      </c>
      <c r="B423" s="84" t="s">
        <v>773</v>
      </c>
      <c r="C423" s="61" t="s">
        <v>802</v>
      </c>
      <c r="D423" s="62" t="s">
        <v>353</v>
      </c>
      <c r="E423" s="60" t="s">
        <v>8</v>
      </c>
      <c r="F423" s="60" t="s">
        <v>61</v>
      </c>
      <c r="G423" s="64">
        <v>20.75</v>
      </c>
      <c r="H423" s="63">
        <v>2</v>
      </c>
      <c r="I423" s="63"/>
      <c r="J423" s="60" t="s">
        <v>334</v>
      </c>
      <c r="M423" s="83"/>
      <c r="N423" s="83"/>
      <c r="P423" s="15"/>
    </row>
    <row r="424" spans="1:16" ht="21" customHeight="1" x14ac:dyDescent="0.2">
      <c r="A424" s="36">
        <v>238</v>
      </c>
      <c r="B424" s="84" t="s">
        <v>847</v>
      </c>
      <c r="C424" s="61" t="s">
        <v>877</v>
      </c>
      <c r="D424" s="62" t="s">
        <v>140</v>
      </c>
      <c r="E424" s="60" t="s">
        <v>8</v>
      </c>
      <c r="F424" s="60" t="s">
        <v>1060</v>
      </c>
      <c r="G424" s="64">
        <v>20.75</v>
      </c>
      <c r="H424" s="63">
        <v>2</v>
      </c>
      <c r="I424" s="63"/>
      <c r="J424" s="60" t="s">
        <v>376</v>
      </c>
      <c r="M424" s="83"/>
      <c r="N424" s="83"/>
      <c r="P424" s="15"/>
    </row>
    <row r="425" spans="1:16" ht="21" customHeight="1" x14ac:dyDescent="0.2">
      <c r="A425" s="36">
        <v>369</v>
      </c>
      <c r="B425" s="84" t="s">
        <v>847</v>
      </c>
      <c r="C425" s="61" t="s">
        <v>848</v>
      </c>
      <c r="D425" s="62" t="s">
        <v>375</v>
      </c>
      <c r="E425" s="60" t="s">
        <v>8</v>
      </c>
      <c r="F425" s="60" t="s">
        <v>1060</v>
      </c>
      <c r="G425" s="64">
        <v>20.75</v>
      </c>
      <c r="H425" s="63">
        <v>2</v>
      </c>
      <c r="I425" s="63"/>
      <c r="J425" s="60" t="s">
        <v>376</v>
      </c>
      <c r="M425" s="83"/>
      <c r="N425" s="83"/>
      <c r="P425" s="15"/>
    </row>
    <row r="426" spans="1:16" ht="21" customHeight="1" x14ac:dyDescent="0.2">
      <c r="A426" s="36">
        <v>365</v>
      </c>
      <c r="B426" s="84" t="s">
        <v>498</v>
      </c>
      <c r="C426" s="61" t="s">
        <v>618</v>
      </c>
      <c r="D426" s="62" t="s">
        <v>232</v>
      </c>
      <c r="E426" s="60" t="s">
        <v>8</v>
      </c>
      <c r="F426" s="60" t="s">
        <v>61</v>
      </c>
      <c r="G426" s="64">
        <v>20.5</v>
      </c>
      <c r="H426" s="63">
        <v>2</v>
      </c>
      <c r="I426" s="63"/>
      <c r="J426" s="60" t="s">
        <v>233</v>
      </c>
      <c r="M426" s="83"/>
      <c r="N426" s="83"/>
      <c r="P426" s="15"/>
    </row>
    <row r="427" spans="1:16" ht="21" customHeight="1" x14ac:dyDescent="0.2">
      <c r="A427" s="36">
        <v>429</v>
      </c>
      <c r="B427" s="84" t="s">
        <v>504</v>
      </c>
      <c r="C427" s="61" t="s">
        <v>665</v>
      </c>
      <c r="D427" s="62" t="s">
        <v>263</v>
      </c>
      <c r="E427" s="60" t="s">
        <v>8</v>
      </c>
      <c r="F427" s="60" t="s">
        <v>16</v>
      </c>
      <c r="G427" s="64">
        <v>20.5</v>
      </c>
      <c r="H427" s="63">
        <v>2</v>
      </c>
      <c r="I427" s="63"/>
      <c r="J427" s="60" t="s">
        <v>197</v>
      </c>
      <c r="M427" s="83"/>
      <c r="N427" s="83"/>
      <c r="P427" s="15"/>
    </row>
    <row r="428" spans="1:16" ht="21" customHeight="1" x14ac:dyDescent="0.2">
      <c r="A428" s="36">
        <v>131</v>
      </c>
      <c r="B428" s="84" t="s">
        <v>851</v>
      </c>
      <c r="C428" s="61" t="s">
        <v>873</v>
      </c>
      <c r="D428" s="62" t="s">
        <v>389</v>
      </c>
      <c r="E428" s="60" t="s">
        <v>8</v>
      </c>
      <c r="F428" s="60" t="s">
        <v>15</v>
      </c>
      <c r="G428" s="64">
        <v>20.5</v>
      </c>
      <c r="H428" s="63">
        <v>2</v>
      </c>
      <c r="I428" s="63"/>
      <c r="J428" s="60" t="s">
        <v>114</v>
      </c>
      <c r="M428" s="83"/>
      <c r="N428" s="83"/>
      <c r="P428" s="15"/>
    </row>
    <row r="429" spans="1:16" ht="21" customHeight="1" x14ac:dyDescent="0.2">
      <c r="A429" s="36">
        <v>72</v>
      </c>
      <c r="B429" s="84" t="s">
        <v>853</v>
      </c>
      <c r="C429" s="61" t="s">
        <v>860</v>
      </c>
      <c r="D429" s="62" t="s">
        <v>382</v>
      </c>
      <c r="E429" s="60" t="s">
        <v>8</v>
      </c>
      <c r="F429" s="60" t="s">
        <v>79</v>
      </c>
      <c r="G429" s="64">
        <v>20.5</v>
      </c>
      <c r="H429" s="63">
        <v>2</v>
      </c>
      <c r="I429" s="63"/>
      <c r="J429" s="60" t="s">
        <v>116</v>
      </c>
      <c r="M429" s="83"/>
      <c r="N429" s="83"/>
      <c r="P429" s="15"/>
    </row>
    <row r="430" spans="1:16" ht="21" customHeight="1" x14ac:dyDescent="0.2">
      <c r="A430" s="36">
        <v>309</v>
      </c>
      <c r="B430" s="84" t="s">
        <v>504</v>
      </c>
      <c r="C430" s="61" t="s">
        <v>544</v>
      </c>
      <c r="D430" s="62" t="s">
        <v>147</v>
      </c>
      <c r="E430" s="60" t="s">
        <v>8</v>
      </c>
      <c r="F430" s="60" t="s">
        <v>14</v>
      </c>
      <c r="G430" s="64">
        <v>20.5</v>
      </c>
      <c r="H430" s="63">
        <v>2</v>
      </c>
      <c r="I430" s="63"/>
      <c r="J430" s="60" t="s">
        <v>123</v>
      </c>
      <c r="M430" s="83"/>
      <c r="N430" s="83"/>
      <c r="P430" s="15"/>
    </row>
    <row r="431" spans="1:16" ht="21" customHeight="1" x14ac:dyDescent="0.2">
      <c r="A431" s="36">
        <v>297</v>
      </c>
      <c r="B431" s="84" t="s">
        <v>478</v>
      </c>
      <c r="C431" s="61" t="s">
        <v>480</v>
      </c>
      <c r="D431" s="62" t="s">
        <v>99</v>
      </c>
      <c r="E431" s="60" t="s">
        <v>8</v>
      </c>
      <c r="F431" s="60" t="s">
        <v>13</v>
      </c>
      <c r="G431" s="64">
        <v>20.5</v>
      </c>
      <c r="H431" s="63">
        <v>2</v>
      </c>
      <c r="I431" s="63"/>
      <c r="J431" s="60" t="s">
        <v>96</v>
      </c>
      <c r="M431" s="83"/>
      <c r="N431" s="83"/>
      <c r="P431" s="15"/>
    </row>
    <row r="432" spans="1:16" ht="21" customHeight="1" x14ac:dyDescent="0.2">
      <c r="A432" s="36">
        <v>499</v>
      </c>
      <c r="B432" s="84" t="s">
        <v>827</v>
      </c>
      <c r="C432" s="61" t="s">
        <v>828</v>
      </c>
      <c r="D432" s="62" t="s">
        <v>273</v>
      </c>
      <c r="E432" s="60" t="s">
        <v>8</v>
      </c>
      <c r="F432" s="60" t="s">
        <v>12</v>
      </c>
      <c r="G432" s="64">
        <v>20.5</v>
      </c>
      <c r="H432" s="63">
        <v>2</v>
      </c>
      <c r="I432" s="63"/>
      <c r="J432" s="60" t="s">
        <v>334</v>
      </c>
      <c r="M432" s="83"/>
      <c r="N432" s="83"/>
      <c r="P432" s="15"/>
    </row>
    <row r="433" spans="1:16" ht="21" customHeight="1" x14ac:dyDescent="0.2">
      <c r="A433" s="36">
        <v>115</v>
      </c>
      <c r="B433" s="84" t="s">
        <v>847</v>
      </c>
      <c r="C433" s="61" t="s">
        <v>865</v>
      </c>
      <c r="D433" s="62" t="s">
        <v>265</v>
      </c>
      <c r="E433" s="60" t="s">
        <v>8</v>
      </c>
      <c r="F433" s="60" t="s">
        <v>11</v>
      </c>
      <c r="G433" s="64">
        <v>20.5</v>
      </c>
      <c r="H433" s="63">
        <v>2</v>
      </c>
      <c r="I433" s="63"/>
      <c r="J433" s="60" t="s">
        <v>376</v>
      </c>
      <c r="M433" s="83"/>
      <c r="N433" s="83"/>
      <c r="P433" s="15"/>
    </row>
    <row r="434" spans="1:16" ht="21" customHeight="1" x14ac:dyDescent="0.2">
      <c r="A434" s="36">
        <v>492</v>
      </c>
      <c r="B434" s="84" t="s">
        <v>501</v>
      </c>
      <c r="C434" s="61" t="s">
        <v>745</v>
      </c>
      <c r="D434" s="62" t="s">
        <v>313</v>
      </c>
      <c r="E434" s="60" t="s">
        <v>8</v>
      </c>
      <c r="F434" s="60" t="s">
        <v>67</v>
      </c>
      <c r="G434" s="64">
        <v>20.5</v>
      </c>
      <c r="H434" s="63">
        <v>2</v>
      </c>
      <c r="I434" s="63"/>
      <c r="J434" s="60" t="s">
        <v>130</v>
      </c>
      <c r="M434" s="83"/>
      <c r="N434" s="83"/>
      <c r="P434" s="15"/>
    </row>
    <row r="435" spans="1:16" ht="21" customHeight="1" x14ac:dyDescent="0.2">
      <c r="A435" s="36">
        <v>269</v>
      </c>
      <c r="B435" s="84" t="s">
        <v>851</v>
      </c>
      <c r="C435" s="61" t="s">
        <v>863</v>
      </c>
      <c r="D435" s="62" t="s">
        <v>363</v>
      </c>
      <c r="E435" s="60" t="s">
        <v>8</v>
      </c>
      <c r="F435" s="60" t="s">
        <v>64</v>
      </c>
      <c r="G435" s="64">
        <v>20.25</v>
      </c>
      <c r="H435" s="63">
        <v>2</v>
      </c>
      <c r="I435" s="63"/>
      <c r="J435" s="60" t="s">
        <v>197</v>
      </c>
      <c r="M435" s="83"/>
      <c r="N435" s="83"/>
      <c r="P435" s="15"/>
    </row>
    <row r="436" spans="1:16" ht="21" customHeight="1" x14ac:dyDescent="0.2">
      <c r="A436" s="36">
        <v>55</v>
      </c>
      <c r="B436" s="84" t="s">
        <v>498</v>
      </c>
      <c r="C436" s="61" t="s">
        <v>511</v>
      </c>
      <c r="D436" s="62" t="s">
        <v>132</v>
      </c>
      <c r="E436" s="60" t="s">
        <v>8</v>
      </c>
      <c r="F436" s="60" t="s">
        <v>42</v>
      </c>
      <c r="G436" s="64">
        <v>20.25</v>
      </c>
      <c r="H436" s="63">
        <v>2</v>
      </c>
      <c r="I436" s="63"/>
      <c r="J436" s="60" t="s">
        <v>116</v>
      </c>
      <c r="M436" s="83"/>
      <c r="N436" s="83"/>
      <c r="P436" s="15"/>
    </row>
    <row r="437" spans="1:16" ht="21" customHeight="1" x14ac:dyDescent="0.2">
      <c r="A437" s="36">
        <v>337</v>
      </c>
      <c r="B437" s="84" t="s">
        <v>498</v>
      </c>
      <c r="C437" s="61" t="s">
        <v>734</v>
      </c>
      <c r="D437" s="62" t="s">
        <v>308</v>
      </c>
      <c r="E437" s="60" t="s">
        <v>8</v>
      </c>
      <c r="F437" s="60" t="s">
        <v>42</v>
      </c>
      <c r="G437" s="64">
        <v>20.25</v>
      </c>
      <c r="H437" s="63">
        <v>2</v>
      </c>
      <c r="I437" s="63"/>
      <c r="J437" s="60" t="s">
        <v>116</v>
      </c>
      <c r="M437" s="83"/>
      <c r="N437" s="83"/>
      <c r="P437" s="15"/>
    </row>
    <row r="438" spans="1:16" ht="21" customHeight="1" x14ac:dyDescent="0.2">
      <c r="A438" s="36">
        <v>377</v>
      </c>
      <c r="B438" s="84" t="s">
        <v>498</v>
      </c>
      <c r="C438" s="61" t="s">
        <v>659</v>
      </c>
      <c r="D438" s="62" t="s">
        <v>147</v>
      </c>
      <c r="E438" s="60" t="s">
        <v>8</v>
      </c>
      <c r="F438" s="60" t="s">
        <v>64</v>
      </c>
      <c r="G438" s="64">
        <v>20.25</v>
      </c>
      <c r="H438" s="63">
        <v>2</v>
      </c>
      <c r="I438" s="63"/>
      <c r="J438" s="60" t="s">
        <v>116</v>
      </c>
      <c r="M438" s="83"/>
      <c r="N438" s="83"/>
      <c r="P438" s="15"/>
    </row>
    <row r="439" spans="1:16" ht="21" customHeight="1" x14ac:dyDescent="0.2">
      <c r="A439" s="36">
        <v>421</v>
      </c>
      <c r="B439" s="84" t="s">
        <v>498</v>
      </c>
      <c r="C439" s="61" t="s">
        <v>629</v>
      </c>
      <c r="D439" s="62" t="s">
        <v>240</v>
      </c>
      <c r="E439" s="60" t="s">
        <v>8</v>
      </c>
      <c r="F439" s="107" t="s">
        <v>61</v>
      </c>
      <c r="G439" s="64">
        <v>20.25</v>
      </c>
      <c r="H439" s="63">
        <v>2</v>
      </c>
      <c r="I439" s="63"/>
      <c r="J439" s="60" t="s">
        <v>116</v>
      </c>
      <c r="M439" s="83"/>
      <c r="N439" s="83"/>
      <c r="P439" s="15"/>
    </row>
    <row r="440" spans="1:16" ht="21" customHeight="1" x14ac:dyDescent="0.2">
      <c r="A440" s="36">
        <v>503</v>
      </c>
      <c r="B440" s="84" t="s">
        <v>501</v>
      </c>
      <c r="C440" s="61" t="s">
        <v>535</v>
      </c>
      <c r="D440" s="62" t="s">
        <v>159</v>
      </c>
      <c r="E440" s="60" t="s">
        <v>8</v>
      </c>
      <c r="F440" s="60" t="s">
        <v>11</v>
      </c>
      <c r="G440" s="64">
        <v>20.25</v>
      </c>
      <c r="H440" s="63">
        <v>2</v>
      </c>
      <c r="I440" s="63"/>
      <c r="J440" s="60" t="s">
        <v>112</v>
      </c>
      <c r="M440" s="83"/>
      <c r="N440" s="83"/>
      <c r="P440" s="15"/>
    </row>
    <row r="441" spans="1:16" ht="21" customHeight="1" x14ac:dyDescent="0.2">
      <c r="A441" s="36">
        <v>466</v>
      </c>
      <c r="B441" s="84" t="s">
        <v>504</v>
      </c>
      <c r="C441" s="61" t="s">
        <v>586</v>
      </c>
      <c r="D441" s="62" t="s">
        <v>60</v>
      </c>
      <c r="E441" s="60" t="s">
        <v>8</v>
      </c>
      <c r="F441" s="60" t="s">
        <v>12</v>
      </c>
      <c r="G441" s="64">
        <v>20.25</v>
      </c>
      <c r="H441" s="63">
        <v>2</v>
      </c>
      <c r="I441" s="63"/>
      <c r="J441" s="60" t="s">
        <v>123</v>
      </c>
      <c r="M441" s="83"/>
      <c r="N441" s="83"/>
      <c r="P441" s="15"/>
    </row>
    <row r="442" spans="1:16" ht="21" customHeight="1" x14ac:dyDescent="0.2">
      <c r="A442" s="36">
        <v>14</v>
      </c>
      <c r="B442" s="84" t="s">
        <v>773</v>
      </c>
      <c r="C442" s="61" t="s">
        <v>774</v>
      </c>
      <c r="D442" s="62" t="s">
        <v>198</v>
      </c>
      <c r="E442" s="60" t="s">
        <v>8</v>
      </c>
      <c r="F442" s="60" t="s">
        <v>13</v>
      </c>
      <c r="G442" s="64">
        <v>20</v>
      </c>
      <c r="H442" s="63">
        <v>2</v>
      </c>
      <c r="I442" s="63"/>
      <c r="J442" s="60" t="s">
        <v>197</v>
      </c>
      <c r="M442" s="83"/>
      <c r="N442" s="83"/>
      <c r="P442" s="15"/>
    </row>
    <row r="443" spans="1:16" ht="21" customHeight="1" x14ac:dyDescent="0.2">
      <c r="A443" s="36">
        <v>233</v>
      </c>
      <c r="B443" s="84" t="s">
        <v>478</v>
      </c>
      <c r="C443" s="61" t="s">
        <v>479</v>
      </c>
      <c r="D443" s="62" t="s">
        <v>97</v>
      </c>
      <c r="E443" s="60" t="s">
        <v>8</v>
      </c>
      <c r="F443" s="60" t="s">
        <v>14</v>
      </c>
      <c r="G443" s="64">
        <v>20</v>
      </c>
      <c r="H443" s="63">
        <v>2</v>
      </c>
      <c r="I443" s="63"/>
      <c r="J443" s="60" t="s">
        <v>98</v>
      </c>
      <c r="M443" s="83"/>
      <c r="N443" s="83"/>
      <c r="P443" s="15"/>
    </row>
    <row r="444" spans="1:16" ht="21" customHeight="1" x14ac:dyDescent="0.2">
      <c r="A444" s="36">
        <v>398</v>
      </c>
      <c r="B444" s="84" t="s">
        <v>851</v>
      </c>
      <c r="C444" s="61" t="s">
        <v>1037</v>
      </c>
      <c r="D444" s="62" t="s">
        <v>160</v>
      </c>
      <c r="E444" s="60" t="s">
        <v>8</v>
      </c>
      <c r="F444" s="60" t="s">
        <v>79</v>
      </c>
      <c r="G444" s="64">
        <v>20</v>
      </c>
      <c r="H444" s="63">
        <v>2</v>
      </c>
      <c r="I444" s="63"/>
      <c r="J444" s="60" t="s">
        <v>151</v>
      </c>
      <c r="M444" s="83"/>
      <c r="N444" s="83"/>
      <c r="P444" s="15"/>
    </row>
    <row r="445" spans="1:16" ht="21" customHeight="1" x14ac:dyDescent="0.2">
      <c r="A445" s="36">
        <v>28</v>
      </c>
      <c r="B445" s="84" t="s">
        <v>498</v>
      </c>
      <c r="C445" s="61" t="s">
        <v>668</v>
      </c>
      <c r="D445" s="62" t="s">
        <v>192</v>
      </c>
      <c r="E445" s="60" t="s">
        <v>8</v>
      </c>
      <c r="F445" s="60" t="s">
        <v>15</v>
      </c>
      <c r="G445" s="64">
        <v>20</v>
      </c>
      <c r="H445" s="63">
        <v>2</v>
      </c>
      <c r="I445" s="63"/>
      <c r="J445" s="60" t="s">
        <v>116</v>
      </c>
      <c r="M445" s="83"/>
      <c r="N445" s="83"/>
      <c r="P445" s="15"/>
    </row>
    <row r="446" spans="1:16" ht="21" customHeight="1" x14ac:dyDescent="0.2">
      <c r="A446" s="36">
        <v>156</v>
      </c>
      <c r="B446" s="84" t="s">
        <v>498</v>
      </c>
      <c r="C446" s="61" t="s">
        <v>534</v>
      </c>
      <c r="D446" s="62" t="s">
        <v>158</v>
      </c>
      <c r="E446" s="60" t="s">
        <v>8</v>
      </c>
      <c r="F446" s="60" t="s">
        <v>16</v>
      </c>
      <c r="G446" s="64">
        <v>20</v>
      </c>
      <c r="H446" s="63">
        <v>2</v>
      </c>
      <c r="I446" s="63"/>
      <c r="J446" s="60" t="s">
        <v>116</v>
      </c>
      <c r="M446" s="83"/>
      <c r="N446" s="83"/>
      <c r="P446" s="15"/>
    </row>
    <row r="447" spans="1:16" ht="21" customHeight="1" x14ac:dyDescent="0.2">
      <c r="A447" s="36">
        <v>173</v>
      </c>
      <c r="B447" s="84" t="s">
        <v>851</v>
      </c>
      <c r="C447" s="61" t="s">
        <v>866</v>
      </c>
      <c r="D447" s="62" t="s">
        <v>338</v>
      </c>
      <c r="E447" s="60" t="s">
        <v>8</v>
      </c>
      <c r="F447" s="60" t="s">
        <v>61</v>
      </c>
      <c r="G447" s="64">
        <v>20</v>
      </c>
      <c r="H447" s="63">
        <v>2</v>
      </c>
      <c r="I447" s="63"/>
      <c r="J447" s="60" t="s">
        <v>165</v>
      </c>
      <c r="M447" s="83"/>
      <c r="N447" s="83"/>
      <c r="P447" s="15"/>
    </row>
    <row r="448" spans="1:16" ht="21" customHeight="1" x14ac:dyDescent="0.2">
      <c r="A448" s="36">
        <v>223</v>
      </c>
      <c r="B448" s="84" t="s">
        <v>851</v>
      </c>
      <c r="C448" s="61" t="s">
        <v>871</v>
      </c>
      <c r="D448" s="62" t="s">
        <v>383</v>
      </c>
      <c r="E448" s="60" t="s">
        <v>8</v>
      </c>
      <c r="F448" s="60" t="s">
        <v>1060</v>
      </c>
      <c r="G448" s="64">
        <v>20</v>
      </c>
      <c r="H448" s="63">
        <v>2</v>
      </c>
      <c r="I448" s="63"/>
      <c r="J448" s="60" t="s">
        <v>334</v>
      </c>
      <c r="M448" s="83"/>
      <c r="N448" s="83"/>
      <c r="P448" s="15"/>
    </row>
    <row r="449" spans="1:16" ht="21" customHeight="1" x14ac:dyDescent="0.2">
      <c r="A449" s="36">
        <v>496</v>
      </c>
      <c r="B449" s="84" t="s">
        <v>851</v>
      </c>
      <c r="C449" s="61" t="s">
        <v>888</v>
      </c>
      <c r="D449" s="62" t="s">
        <v>185</v>
      </c>
      <c r="E449" s="60" t="s">
        <v>8</v>
      </c>
      <c r="F449" s="60" t="s">
        <v>1060</v>
      </c>
      <c r="G449" s="64">
        <v>20</v>
      </c>
      <c r="H449" s="63">
        <v>2</v>
      </c>
      <c r="I449" s="63"/>
      <c r="J449" s="60" t="s">
        <v>334</v>
      </c>
      <c r="M449" s="83"/>
      <c r="N449" s="83"/>
      <c r="P449" s="15"/>
    </row>
    <row r="450" spans="1:16" ht="21" customHeight="1" x14ac:dyDescent="0.2">
      <c r="A450" s="36">
        <v>278</v>
      </c>
      <c r="B450" s="84" t="s">
        <v>847</v>
      </c>
      <c r="C450" s="61" t="s">
        <v>872</v>
      </c>
      <c r="D450" s="62" t="s">
        <v>388</v>
      </c>
      <c r="E450" s="60" t="s">
        <v>8</v>
      </c>
      <c r="F450" s="60" t="s">
        <v>61</v>
      </c>
      <c r="G450" s="64">
        <v>20</v>
      </c>
      <c r="H450" s="63">
        <v>2</v>
      </c>
      <c r="I450" s="63"/>
      <c r="J450" s="60" t="s">
        <v>376</v>
      </c>
      <c r="M450" s="83"/>
      <c r="N450" s="83"/>
      <c r="P450" s="15"/>
    </row>
    <row r="451" spans="1:16" ht="21" customHeight="1" x14ac:dyDescent="0.2">
      <c r="A451" s="36">
        <v>105</v>
      </c>
      <c r="B451" s="84" t="s">
        <v>849</v>
      </c>
      <c r="C451" s="61" t="s">
        <v>856</v>
      </c>
      <c r="D451" s="62" t="s">
        <v>381</v>
      </c>
      <c r="E451" s="60" t="s">
        <v>8</v>
      </c>
      <c r="F451" s="107" t="s">
        <v>42</v>
      </c>
      <c r="G451" s="64">
        <v>19.75</v>
      </c>
      <c r="H451" s="63">
        <v>2</v>
      </c>
      <c r="I451" s="63"/>
      <c r="J451" s="60" t="s">
        <v>119</v>
      </c>
      <c r="M451" s="83"/>
      <c r="N451" s="83"/>
      <c r="P451" s="15"/>
    </row>
    <row r="452" spans="1:16" ht="21" customHeight="1" x14ac:dyDescent="0.2">
      <c r="A452" s="36">
        <v>532</v>
      </c>
      <c r="B452" s="84" t="s">
        <v>504</v>
      </c>
      <c r="C452" s="61" t="s">
        <v>686</v>
      </c>
      <c r="D452" s="62" t="s">
        <v>277</v>
      </c>
      <c r="E452" s="60" t="s">
        <v>8</v>
      </c>
      <c r="F452" s="60" t="s">
        <v>15</v>
      </c>
      <c r="G452" s="64">
        <v>19.75</v>
      </c>
      <c r="H452" s="63">
        <v>2</v>
      </c>
      <c r="I452" s="63"/>
      <c r="J452" s="60" t="s">
        <v>278</v>
      </c>
      <c r="M452" s="83"/>
      <c r="N452" s="83"/>
      <c r="P452" s="15"/>
    </row>
    <row r="453" spans="1:16" ht="21" customHeight="1" x14ac:dyDescent="0.2">
      <c r="A453" s="36">
        <v>406</v>
      </c>
      <c r="B453" s="84" t="s">
        <v>498</v>
      </c>
      <c r="C453" s="61" t="s">
        <v>548</v>
      </c>
      <c r="D453" s="62" t="s">
        <v>171</v>
      </c>
      <c r="E453" s="60" t="s">
        <v>8</v>
      </c>
      <c r="F453" s="107" t="s">
        <v>11</v>
      </c>
      <c r="G453" s="64">
        <v>19.75</v>
      </c>
      <c r="H453" s="63">
        <v>2</v>
      </c>
      <c r="I453" s="63"/>
      <c r="J453" s="60" t="s">
        <v>116</v>
      </c>
      <c r="M453" s="83"/>
      <c r="N453" s="83"/>
      <c r="P453" s="15"/>
    </row>
    <row r="454" spans="1:16" ht="21" customHeight="1" x14ac:dyDescent="0.2">
      <c r="A454" s="36">
        <v>484</v>
      </c>
      <c r="B454" s="84" t="s">
        <v>504</v>
      </c>
      <c r="C454" s="61" t="s">
        <v>683</v>
      </c>
      <c r="D454" s="62" t="s">
        <v>275</v>
      </c>
      <c r="E454" s="60" t="s">
        <v>8</v>
      </c>
      <c r="F454" s="60" t="s">
        <v>14</v>
      </c>
      <c r="G454" s="64">
        <v>19.75</v>
      </c>
      <c r="H454" s="63">
        <v>2</v>
      </c>
      <c r="I454" s="63"/>
      <c r="J454" s="60" t="s">
        <v>123</v>
      </c>
      <c r="M454" s="83"/>
      <c r="N454" s="83"/>
      <c r="P454" s="15"/>
    </row>
    <row r="455" spans="1:16" ht="21" customHeight="1" x14ac:dyDescent="0.2">
      <c r="A455" s="36">
        <v>132</v>
      </c>
      <c r="B455" s="84" t="s">
        <v>777</v>
      </c>
      <c r="C455" s="61" t="s">
        <v>813</v>
      </c>
      <c r="D455" s="62" t="s">
        <v>358</v>
      </c>
      <c r="E455" s="60" t="s">
        <v>8</v>
      </c>
      <c r="F455" s="60" t="s">
        <v>13</v>
      </c>
      <c r="G455" s="64">
        <v>19.75</v>
      </c>
      <c r="H455" s="63">
        <v>2</v>
      </c>
      <c r="I455" s="63"/>
      <c r="J455" s="60" t="s">
        <v>96</v>
      </c>
      <c r="M455" s="83"/>
      <c r="N455" s="83"/>
      <c r="P455" s="15"/>
    </row>
    <row r="456" spans="1:16" ht="21" customHeight="1" x14ac:dyDescent="0.2">
      <c r="A456" s="36">
        <v>82</v>
      </c>
      <c r="B456" s="84" t="s">
        <v>773</v>
      </c>
      <c r="C456" s="61" t="s">
        <v>775</v>
      </c>
      <c r="D456" s="62" t="s">
        <v>333</v>
      </c>
      <c r="E456" s="60" t="s">
        <v>8</v>
      </c>
      <c r="F456" s="60" t="s">
        <v>12</v>
      </c>
      <c r="G456" s="64">
        <v>19.75</v>
      </c>
      <c r="H456" s="63">
        <v>2</v>
      </c>
      <c r="I456" s="63"/>
      <c r="J456" s="60" t="s">
        <v>334</v>
      </c>
      <c r="M456" s="83"/>
      <c r="N456" s="83"/>
      <c r="P456" s="15"/>
    </row>
    <row r="457" spans="1:16" ht="21" customHeight="1" x14ac:dyDescent="0.2">
      <c r="A457" s="36">
        <v>93</v>
      </c>
      <c r="B457" s="84" t="s">
        <v>851</v>
      </c>
      <c r="C457" s="61" t="s">
        <v>876</v>
      </c>
      <c r="D457" s="62" t="s">
        <v>211</v>
      </c>
      <c r="E457" s="60" t="s">
        <v>8</v>
      </c>
      <c r="F457" s="60" t="s">
        <v>11</v>
      </c>
      <c r="G457" s="64">
        <v>19.75</v>
      </c>
      <c r="H457" s="63">
        <v>2</v>
      </c>
      <c r="I457" s="63"/>
      <c r="J457" s="60" t="s">
        <v>334</v>
      </c>
      <c r="M457" s="83"/>
      <c r="N457" s="83"/>
      <c r="P457" s="15"/>
    </row>
    <row r="458" spans="1:16" ht="21" customHeight="1" x14ac:dyDescent="0.2">
      <c r="A458" s="36">
        <v>545</v>
      </c>
      <c r="B458" s="84" t="s">
        <v>915</v>
      </c>
      <c r="C458" s="61" t="s">
        <v>930</v>
      </c>
      <c r="D458" s="62" t="s">
        <v>142</v>
      </c>
      <c r="E458" s="60" t="s">
        <v>8</v>
      </c>
      <c r="F458" s="60" t="s">
        <v>67</v>
      </c>
      <c r="G458" s="64">
        <v>19.75</v>
      </c>
      <c r="H458" s="63">
        <v>2</v>
      </c>
      <c r="I458" s="63"/>
      <c r="J458" s="60" t="s">
        <v>130</v>
      </c>
      <c r="M458" s="83"/>
      <c r="N458" s="83"/>
      <c r="P458" s="15"/>
    </row>
    <row r="459" spans="1:16" ht="21" customHeight="1" x14ac:dyDescent="0.2">
      <c r="A459" s="36">
        <v>44</v>
      </c>
      <c r="B459" s="84" t="s">
        <v>849</v>
      </c>
      <c r="C459" s="61" t="s">
        <v>881</v>
      </c>
      <c r="D459" s="62" t="s">
        <v>348</v>
      </c>
      <c r="E459" s="60" t="s">
        <v>8</v>
      </c>
      <c r="F459" s="60" t="s">
        <v>64</v>
      </c>
      <c r="G459" s="64">
        <v>19.5</v>
      </c>
      <c r="H459" s="63">
        <v>2</v>
      </c>
      <c r="I459" s="63"/>
      <c r="J459" s="60" t="s">
        <v>392</v>
      </c>
      <c r="M459" s="83"/>
      <c r="N459" s="83"/>
      <c r="P459" s="15"/>
    </row>
    <row r="460" spans="1:16" ht="21" customHeight="1" x14ac:dyDescent="0.2">
      <c r="A460" s="36">
        <v>370</v>
      </c>
      <c r="B460" s="84" t="s">
        <v>501</v>
      </c>
      <c r="C460" s="61" t="s">
        <v>628</v>
      </c>
      <c r="D460" s="62" t="s">
        <v>215</v>
      </c>
      <c r="E460" s="60" t="s">
        <v>8</v>
      </c>
      <c r="F460" s="60" t="s">
        <v>42</v>
      </c>
      <c r="G460" s="64">
        <v>19.5</v>
      </c>
      <c r="H460" s="63">
        <v>2</v>
      </c>
      <c r="I460" s="63"/>
      <c r="J460" s="60" t="s">
        <v>169</v>
      </c>
      <c r="M460" s="83"/>
      <c r="N460" s="83"/>
      <c r="P460" s="15"/>
    </row>
    <row r="461" spans="1:16" ht="21" customHeight="1" x14ac:dyDescent="0.2">
      <c r="A461" s="36">
        <v>418</v>
      </c>
      <c r="B461" s="84" t="s">
        <v>498</v>
      </c>
      <c r="C461" s="61" t="s">
        <v>607</v>
      </c>
      <c r="D461" s="62" t="s">
        <v>222</v>
      </c>
      <c r="E461" s="60" t="s">
        <v>8</v>
      </c>
      <c r="F461" s="60" t="s">
        <v>42</v>
      </c>
      <c r="G461" s="64">
        <v>19.5</v>
      </c>
      <c r="H461" s="63">
        <v>2</v>
      </c>
      <c r="I461" s="63"/>
      <c r="J461" s="60" t="s">
        <v>116</v>
      </c>
      <c r="M461" s="83"/>
      <c r="N461" s="83"/>
      <c r="P461" s="15"/>
    </row>
    <row r="462" spans="1:16" ht="21" customHeight="1" x14ac:dyDescent="0.2">
      <c r="A462" s="36">
        <v>190</v>
      </c>
      <c r="B462" s="84" t="s">
        <v>851</v>
      </c>
      <c r="C462" s="61" t="s">
        <v>878</v>
      </c>
      <c r="D462" s="62" t="s">
        <v>315</v>
      </c>
      <c r="E462" s="60" t="s">
        <v>8</v>
      </c>
      <c r="F462" s="60" t="s">
        <v>64</v>
      </c>
      <c r="G462" s="64">
        <v>19.5</v>
      </c>
      <c r="H462" s="63">
        <v>2</v>
      </c>
      <c r="I462" s="63"/>
      <c r="J462" s="60" t="s">
        <v>390</v>
      </c>
      <c r="M462" s="83"/>
      <c r="N462" s="83"/>
      <c r="P462" s="15"/>
    </row>
    <row r="463" spans="1:16" ht="21" customHeight="1" x14ac:dyDescent="0.2">
      <c r="A463" s="36">
        <v>334</v>
      </c>
      <c r="B463" s="84" t="s">
        <v>501</v>
      </c>
      <c r="C463" s="61" t="s">
        <v>705</v>
      </c>
      <c r="D463" s="62" t="s">
        <v>294</v>
      </c>
      <c r="E463" s="60" t="s">
        <v>8</v>
      </c>
      <c r="F463" s="60" t="s">
        <v>67</v>
      </c>
      <c r="G463" s="64">
        <v>19.5</v>
      </c>
      <c r="H463" s="63">
        <v>2</v>
      </c>
      <c r="I463" s="63"/>
      <c r="J463" s="60" t="s">
        <v>112</v>
      </c>
      <c r="M463" s="83"/>
      <c r="N463" s="83"/>
      <c r="P463" s="15"/>
    </row>
    <row r="464" spans="1:16" ht="21" customHeight="1" x14ac:dyDescent="0.2">
      <c r="A464" s="36">
        <v>321</v>
      </c>
      <c r="B464" s="84" t="s">
        <v>504</v>
      </c>
      <c r="C464" s="61" t="s">
        <v>596</v>
      </c>
      <c r="D464" s="62" t="s">
        <v>215</v>
      </c>
      <c r="E464" s="60" t="s">
        <v>8</v>
      </c>
      <c r="F464" s="60" t="s">
        <v>11</v>
      </c>
      <c r="G464" s="64">
        <v>19.5</v>
      </c>
      <c r="H464" s="63">
        <v>2</v>
      </c>
      <c r="I464" s="63"/>
      <c r="J464" s="60" t="s">
        <v>123</v>
      </c>
      <c r="M464" s="83"/>
      <c r="N464" s="83"/>
      <c r="P464" s="15"/>
    </row>
    <row r="465" spans="1:16" ht="21" customHeight="1" x14ac:dyDescent="0.2">
      <c r="A465" s="36">
        <v>252</v>
      </c>
      <c r="B465" s="84" t="s">
        <v>777</v>
      </c>
      <c r="C465" s="61" t="s">
        <v>780</v>
      </c>
      <c r="D465" s="62" t="s">
        <v>326</v>
      </c>
      <c r="E465" s="60" t="s">
        <v>8</v>
      </c>
      <c r="F465" s="60" t="s">
        <v>12</v>
      </c>
      <c r="G465" s="64">
        <v>19.5</v>
      </c>
      <c r="H465" s="63">
        <v>2</v>
      </c>
      <c r="I465" s="63"/>
      <c r="J465" s="60" t="s">
        <v>96</v>
      </c>
      <c r="M465" s="83"/>
      <c r="N465" s="83"/>
      <c r="P465" s="15"/>
    </row>
    <row r="466" spans="1:16" ht="21" customHeight="1" x14ac:dyDescent="0.2">
      <c r="A466" s="36">
        <v>232</v>
      </c>
      <c r="B466" s="84" t="s">
        <v>847</v>
      </c>
      <c r="C466" s="61" t="s">
        <v>875</v>
      </c>
      <c r="D466" s="62" t="s">
        <v>191</v>
      </c>
      <c r="E466" s="60" t="s">
        <v>8</v>
      </c>
      <c r="F466" s="60" t="s">
        <v>13</v>
      </c>
      <c r="G466" s="64">
        <v>19.5</v>
      </c>
      <c r="H466" s="63">
        <v>2</v>
      </c>
      <c r="I466" s="63"/>
      <c r="J466" s="60" t="s">
        <v>376</v>
      </c>
      <c r="M466" s="83"/>
      <c r="N466" s="83"/>
      <c r="P466" s="15"/>
    </row>
    <row r="467" spans="1:16" ht="21" customHeight="1" x14ac:dyDescent="0.2">
      <c r="A467" s="36">
        <v>12</v>
      </c>
      <c r="B467" s="84" t="s">
        <v>917</v>
      </c>
      <c r="C467" s="61" t="s">
        <v>921</v>
      </c>
      <c r="D467" s="62" t="s">
        <v>408</v>
      </c>
      <c r="E467" s="60" t="s">
        <v>8</v>
      </c>
      <c r="F467" s="60" t="s">
        <v>14</v>
      </c>
      <c r="G467" s="64">
        <v>25</v>
      </c>
      <c r="H467" s="63">
        <v>3</v>
      </c>
      <c r="I467" s="63"/>
      <c r="J467" s="60" t="s">
        <v>407</v>
      </c>
      <c r="M467" s="83"/>
      <c r="N467" s="83"/>
      <c r="P467" s="15"/>
    </row>
    <row r="468" spans="1:16" ht="21" customHeight="1" x14ac:dyDescent="0.2">
      <c r="A468" s="36">
        <v>174</v>
      </c>
      <c r="B468" s="84" t="s">
        <v>494</v>
      </c>
      <c r="C468" s="61" t="s">
        <v>495</v>
      </c>
      <c r="D468" s="62" t="s">
        <v>111</v>
      </c>
      <c r="E468" s="60" t="s">
        <v>8</v>
      </c>
      <c r="F468" s="60" t="s">
        <v>79</v>
      </c>
      <c r="G468" s="64">
        <v>23.25</v>
      </c>
      <c r="H468" s="63">
        <v>3</v>
      </c>
      <c r="I468" s="63"/>
      <c r="J468" s="60" t="s">
        <v>112</v>
      </c>
      <c r="M468" s="83"/>
      <c r="N468" s="83"/>
      <c r="P468" s="15"/>
    </row>
    <row r="469" spans="1:16" ht="21" customHeight="1" x14ac:dyDescent="0.2">
      <c r="A469" s="36">
        <v>206</v>
      </c>
      <c r="B469" s="84" t="s">
        <v>996</v>
      </c>
      <c r="C469" s="61" t="s">
        <v>1002</v>
      </c>
      <c r="D469" s="62" t="s">
        <v>446</v>
      </c>
      <c r="E469" s="60" t="s">
        <v>8</v>
      </c>
      <c r="F469" s="60" t="s">
        <v>15</v>
      </c>
      <c r="G469" s="64">
        <v>22.75</v>
      </c>
      <c r="H469" s="63">
        <v>3</v>
      </c>
      <c r="I469" s="63"/>
      <c r="J469" s="60" t="s">
        <v>342</v>
      </c>
      <c r="M469" s="83"/>
      <c r="N469" s="83"/>
      <c r="P469" s="15"/>
    </row>
    <row r="470" spans="1:16" ht="21" customHeight="1" x14ac:dyDescent="0.2">
      <c r="A470" s="36">
        <v>346</v>
      </c>
      <c r="B470" s="84" t="s">
        <v>917</v>
      </c>
      <c r="C470" s="61" t="s">
        <v>929</v>
      </c>
      <c r="D470" s="62" t="s">
        <v>410</v>
      </c>
      <c r="E470" s="60" t="s">
        <v>8</v>
      </c>
      <c r="F470" s="60" t="s">
        <v>16</v>
      </c>
      <c r="G470" s="64">
        <v>22.5</v>
      </c>
      <c r="H470" s="63">
        <v>3</v>
      </c>
      <c r="I470" s="63"/>
      <c r="J470" s="60" t="s">
        <v>407</v>
      </c>
      <c r="M470" s="83"/>
      <c r="N470" s="83"/>
      <c r="P470" s="15"/>
    </row>
    <row r="471" spans="1:16" ht="21" customHeight="1" x14ac:dyDescent="0.2">
      <c r="A471" s="36">
        <v>256</v>
      </c>
      <c r="B471" s="84" t="s">
        <v>481</v>
      </c>
      <c r="C471" s="61" t="s">
        <v>482</v>
      </c>
      <c r="D471" s="62" t="s">
        <v>100</v>
      </c>
      <c r="E471" s="60" t="s">
        <v>8</v>
      </c>
      <c r="F471" s="60" t="s">
        <v>61</v>
      </c>
      <c r="G471" s="64">
        <v>22.5</v>
      </c>
      <c r="H471" s="63">
        <v>3</v>
      </c>
      <c r="I471" s="63"/>
      <c r="J471" s="60" t="s">
        <v>94</v>
      </c>
      <c r="M471" s="83"/>
      <c r="N471" s="83"/>
      <c r="P471" s="15"/>
    </row>
    <row r="472" spans="1:16" ht="21" customHeight="1" x14ac:dyDescent="0.2">
      <c r="A472" s="36">
        <v>479</v>
      </c>
      <c r="B472" s="84" t="s">
        <v>931</v>
      </c>
      <c r="C472" s="61" t="s">
        <v>939</v>
      </c>
      <c r="D472" s="62" t="s">
        <v>326</v>
      </c>
      <c r="E472" s="60" t="s">
        <v>8</v>
      </c>
      <c r="F472" s="60" t="s">
        <v>1060</v>
      </c>
      <c r="G472" s="64">
        <v>22.25</v>
      </c>
      <c r="H472" s="63">
        <v>3</v>
      </c>
      <c r="I472" s="63"/>
      <c r="J472" s="60" t="s">
        <v>413</v>
      </c>
      <c r="M472" s="83"/>
      <c r="N472" s="83"/>
      <c r="P472" s="15"/>
    </row>
    <row r="473" spans="1:16" ht="21" customHeight="1" x14ac:dyDescent="0.2">
      <c r="A473" s="36">
        <v>349</v>
      </c>
      <c r="B473" s="84" t="s">
        <v>777</v>
      </c>
      <c r="C473" s="61" t="s">
        <v>783</v>
      </c>
      <c r="D473" s="62" t="s">
        <v>340</v>
      </c>
      <c r="E473" s="60" t="s">
        <v>8</v>
      </c>
      <c r="F473" s="60" t="s">
        <v>1060</v>
      </c>
      <c r="G473" s="64">
        <v>22.25</v>
      </c>
      <c r="H473" s="63">
        <v>3</v>
      </c>
      <c r="I473" s="63"/>
      <c r="J473" s="60" t="s">
        <v>96</v>
      </c>
      <c r="M473" s="83"/>
      <c r="N473" s="83"/>
      <c r="P473" s="15"/>
    </row>
    <row r="474" spans="1:16" ht="21" customHeight="1" x14ac:dyDescent="0.2">
      <c r="A474" s="36">
        <v>445</v>
      </c>
      <c r="B474" s="84" t="s">
        <v>894</v>
      </c>
      <c r="C474" s="61" t="s">
        <v>914</v>
      </c>
      <c r="D474" s="62" t="s">
        <v>220</v>
      </c>
      <c r="E474" s="60" t="s">
        <v>8</v>
      </c>
      <c r="F474" s="60" t="s">
        <v>61</v>
      </c>
      <c r="G474" s="64">
        <v>22.25</v>
      </c>
      <c r="H474" s="63">
        <v>3</v>
      </c>
      <c r="I474" s="63"/>
      <c r="J474" s="60" t="s">
        <v>400</v>
      </c>
      <c r="M474" s="83"/>
      <c r="N474" s="83"/>
      <c r="P474" s="15"/>
    </row>
    <row r="475" spans="1:16" ht="21" customHeight="1" x14ac:dyDescent="0.2">
      <c r="A475" s="36">
        <v>88</v>
      </c>
      <c r="B475" s="84" t="s">
        <v>917</v>
      </c>
      <c r="C475" s="61" t="s">
        <v>925</v>
      </c>
      <c r="D475" s="62" t="s">
        <v>131</v>
      </c>
      <c r="E475" s="60" t="s">
        <v>8</v>
      </c>
      <c r="F475" s="60" t="s">
        <v>16</v>
      </c>
      <c r="G475" s="64">
        <v>22</v>
      </c>
      <c r="H475" s="63">
        <v>3</v>
      </c>
      <c r="I475" s="63"/>
      <c r="J475" s="60" t="s">
        <v>407</v>
      </c>
      <c r="M475" s="83"/>
      <c r="N475" s="83"/>
      <c r="P475" s="15"/>
    </row>
    <row r="476" spans="1:16" ht="21" customHeight="1" x14ac:dyDescent="0.2">
      <c r="A476" s="36">
        <v>521</v>
      </c>
      <c r="B476" s="84" t="s">
        <v>917</v>
      </c>
      <c r="C476" s="61" t="s">
        <v>922</v>
      </c>
      <c r="D476" s="62" t="s">
        <v>350</v>
      </c>
      <c r="E476" s="60" t="s">
        <v>8</v>
      </c>
      <c r="F476" s="60" t="s">
        <v>15</v>
      </c>
      <c r="G476" s="64">
        <v>22</v>
      </c>
      <c r="H476" s="63">
        <v>3</v>
      </c>
      <c r="I476" s="63"/>
      <c r="J476" s="60" t="s">
        <v>407</v>
      </c>
      <c r="M476" s="83"/>
      <c r="N476" s="83"/>
      <c r="P476" s="15"/>
    </row>
    <row r="477" spans="1:16" ht="21" customHeight="1" x14ac:dyDescent="0.2">
      <c r="A477" s="36">
        <v>94</v>
      </c>
      <c r="B477" s="84" t="s">
        <v>996</v>
      </c>
      <c r="C477" s="61" t="s">
        <v>1015</v>
      </c>
      <c r="D477" s="62" t="s">
        <v>185</v>
      </c>
      <c r="E477" s="60" t="s">
        <v>8</v>
      </c>
      <c r="F477" s="60" t="s">
        <v>79</v>
      </c>
      <c r="G477" s="64">
        <v>22</v>
      </c>
      <c r="H477" s="63">
        <v>3</v>
      </c>
      <c r="I477" s="63"/>
      <c r="J477" s="60" t="s">
        <v>451</v>
      </c>
      <c r="M477" s="83"/>
      <c r="N477" s="83"/>
      <c r="P477" s="15"/>
    </row>
    <row r="478" spans="1:16" ht="21" customHeight="1" x14ac:dyDescent="0.2">
      <c r="A478" s="36">
        <v>114</v>
      </c>
      <c r="B478" s="84" t="s">
        <v>931</v>
      </c>
      <c r="C478" s="61" t="s">
        <v>936</v>
      </c>
      <c r="D478" s="62" t="s">
        <v>195</v>
      </c>
      <c r="E478" s="60" t="s">
        <v>8</v>
      </c>
      <c r="F478" s="60" t="s">
        <v>14</v>
      </c>
      <c r="G478" s="64">
        <v>22</v>
      </c>
      <c r="H478" s="63">
        <v>3</v>
      </c>
      <c r="I478" s="63"/>
      <c r="J478" s="60" t="s">
        <v>96</v>
      </c>
      <c r="M478" s="83"/>
      <c r="N478" s="83"/>
      <c r="P478" s="15"/>
    </row>
    <row r="479" spans="1:16" ht="21" customHeight="1" x14ac:dyDescent="0.2">
      <c r="A479" s="36">
        <v>121</v>
      </c>
      <c r="B479" s="84" t="s">
        <v>931</v>
      </c>
      <c r="C479" s="61" t="s">
        <v>938</v>
      </c>
      <c r="D479" s="62" t="s">
        <v>368</v>
      </c>
      <c r="E479" s="60" t="s">
        <v>8</v>
      </c>
      <c r="F479" s="60" t="s">
        <v>13</v>
      </c>
      <c r="G479" s="64">
        <v>22</v>
      </c>
      <c r="H479" s="63">
        <v>3</v>
      </c>
      <c r="I479" s="63"/>
      <c r="J479" s="60" t="s">
        <v>96</v>
      </c>
      <c r="M479" s="83"/>
      <c r="N479" s="83"/>
      <c r="P479" s="15"/>
    </row>
    <row r="480" spans="1:16" ht="21" customHeight="1" x14ac:dyDescent="0.2">
      <c r="A480" s="36">
        <v>470</v>
      </c>
      <c r="B480" s="84" t="s">
        <v>1018</v>
      </c>
      <c r="C480" s="61" t="s">
        <v>1027</v>
      </c>
      <c r="D480" s="62" t="s">
        <v>458</v>
      </c>
      <c r="E480" s="60" t="s">
        <v>8</v>
      </c>
      <c r="F480" s="60" t="s">
        <v>12</v>
      </c>
      <c r="G480" s="64">
        <v>21.75</v>
      </c>
      <c r="H480" s="63">
        <v>3</v>
      </c>
      <c r="I480" s="63"/>
      <c r="J480" s="60" t="s">
        <v>374</v>
      </c>
      <c r="M480" s="83"/>
      <c r="N480" s="83"/>
      <c r="P480" s="15"/>
    </row>
    <row r="481" spans="1:16" ht="21" customHeight="1" x14ac:dyDescent="0.2">
      <c r="A481" s="36">
        <v>534</v>
      </c>
      <c r="B481" s="84" t="s">
        <v>968</v>
      </c>
      <c r="C481" s="61" t="s">
        <v>987</v>
      </c>
      <c r="D481" s="62" t="s">
        <v>383</v>
      </c>
      <c r="E481" s="60" t="s">
        <v>8</v>
      </c>
      <c r="F481" s="60" t="s">
        <v>11</v>
      </c>
      <c r="G481" s="64">
        <v>21.75</v>
      </c>
      <c r="H481" s="63">
        <v>3</v>
      </c>
      <c r="I481" s="63"/>
      <c r="J481" s="60" t="s">
        <v>94</v>
      </c>
      <c r="M481" s="83"/>
      <c r="N481" s="83"/>
      <c r="P481" s="15"/>
    </row>
    <row r="482" spans="1:16" ht="21" customHeight="1" x14ac:dyDescent="0.2">
      <c r="A482" s="36">
        <v>312</v>
      </c>
      <c r="B482" s="84" t="s">
        <v>966</v>
      </c>
      <c r="C482" s="61" t="s">
        <v>970</v>
      </c>
      <c r="D482" s="62" t="s">
        <v>429</v>
      </c>
      <c r="E482" s="60" t="s">
        <v>8</v>
      </c>
      <c r="F482" s="60" t="s">
        <v>67</v>
      </c>
      <c r="G482" s="64">
        <v>21.5</v>
      </c>
      <c r="H482" s="63">
        <v>3</v>
      </c>
      <c r="I482" s="63"/>
      <c r="J482" s="60" t="s">
        <v>428</v>
      </c>
      <c r="M482" s="83"/>
      <c r="N482" s="83"/>
      <c r="P482" s="15"/>
    </row>
    <row r="483" spans="1:16" ht="21" customHeight="1" x14ac:dyDescent="0.2">
      <c r="A483" s="36">
        <v>358</v>
      </c>
      <c r="B483" s="84" t="s">
        <v>894</v>
      </c>
      <c r="C483" s="61" t="s">
        <v>906</v>
      </c>
      <c r="D483" s="62" t="s">
        <v>220</v>
      </c>
      <c r="E483" s="60" t="s">
        <v>8</v>
      </c>
      <c r="F483" s="60" t="s">
        <v>64</v>
      </c>
      <c r="G483" s="64">
        <v>21.5</v>
      </c>
      <c r="H483" s="63">
        <v>3</v>
      </c>
      <c r="I483" s="63"/>
      <c r="J483" s="60" t="s">
        <v>400</v>
      </c>
      <c r="M483" s="83"/>
      <c r="N483" s="83"/>
      <c r="P483" s="15"/>
    </row>
    <row r="484" spans="1:16" ht="21" customHeight="1" x14ac:dyDescent="0.2">
      <c r="A484" s="36">
        <v>401</v>
      </c>
      <c r="B484" s="84" t="s">
        <v>894</v>
      </c>
      <c r="C484" s="61" t="s">
        <v>896</v>
      </c>
      <c r="D484" s="62" t="s">
        <v>282</v>
      </c>
      <c r="E484" s="60" t="s">
        <v>8</v>
      </c>
      <c r="F484" s="60" t="s">
        <v>42</v>
      </c>
      <c r="G484" s="64">
        <v>21.5</v>
      </c>
      <c r="H484" s="63">
        <v>3</v>
      </c>
      <c r="I484" s="63"/>
      <c r="J484" s="60" t="s">
        <v>400</v>
      </c>
      <c r="M484" s="83"/>
      <c r="N484" s="83"/>
      <c r="P484" s="15"/>
    </row>
    <row r="485" spans="1:16" ht="21" customHeight="1" x14ac:dyDescent="0.2">
      <c r="A485" s="36">
        <v>241</v>
      </c>
      <c r="B485" s="84" t="s">
        <v>968</v>
      </c>
      <c r="C485" s="61" t="s">
        <v>993</v>
      </c>
      <c r="D485" s="62" t="s">
        <v>358</v>
      </c>
      <c r="E485" s="60" t="s">
        <v>8</v>
      </c>
      <c r="F485" s="60" t="s">
        <v>42</v>
      </c>
      <c r="G485" s="64">
        <v>21.5</v>
      </c>
      <c r="H485" s="63">
        <v>3</v>
      </c>
      <c r="I485" s="63"/>
      <c r="J485" s="60" t="s">
        <v>94</v>
      </c>
      <c r="M485" s="83"/>
      <c r="N485" s="83"/>
      <c r="P485" s="15"/>
    </row>
    <row r="486" spans="1:16" ht="21" customHeight="1" x14ac:dyDescent="0.2">
      <c r="A486" s="36">
        <v>292</v>
      </c>
      <c r="B486" s="84" t="s">
        <v>968</v>
      </c>
      <c r="C486" s="61" t="s">
        <v>991</v>
      </c>
      <c r="D486" s="62" t="s">
        <v>105</v>
      </c>
      <c r="E486" s="60" t="s">
        <v>8</v>
      </c>
      <c r="F486" s="60" t="s">
        <v>64</v>
      </c>
      <c r="G486" s="64">
        <v>21.5</v>
      </c>
      <c r="H486" s="63">
        <v>3</v>
      </c>
      <c r="I486" s="63"/>
      <c r="J486" s="60" t="s">
        <v>94</v>
      </c>
      <c r="M486" s="83"/>
      <c r="N486" s="83"/>
      <c r="P486" s="15"/>
    </row>
    <row r="487" spans="1:16" ht="21" customHeight="1" x14ac:dyDescent="0.2">
      <c r="A487" s="36">
        <v>318</v>
      </c>
      <c r="B487" s="84" t="s">
        <v>944</v>
      </c>
      <c r="C487" s="61" t="s">
        <v>953</v>
      </c>
      <c r="D487" s="62" t="s">
        <v>396</v>
      </c>
      <c r="E487" s="60" t="s">
        <v>8</v>
      </c>
      <c r="F487" s="60" t="s">
        <v>67</v>
      </c>
      <c r="G487" s="64">
        <v>21.25</v>
      </c>
      <c r="H487" s="63">
        <v>3</v>
      </c>
      <c r="I487" s="63"/>
      <c r="J487" s="60" t="s">
        <v>417</v>
      </c>
      <c r="M487" s="83"/>
      <c r="N487" s="83"/>
      <c r="P487" s="15"/>
    </row>
    <row r="488" spans="1:16" ht="21" customHeight="1" x14ac:dyDescent="0.2">
      <c r="A488" s="36">
        <v>1</v>
      </c>
      <c r="B488" s="84" t="s">
        <v>917</v>
      </c>
      <c r="C488" s="61" t="s">
        <v>918</v>
      </c>
      <c r="D488" s="62" t="s">
        <v>406</v>
      </c>
      <c r="E488" s="60" t="s">
        <v>8</v>
      </c>
      <c r="F488" s="60" t="s">
        <v>11</v>
      </c>
      <c r="G488" s="64">
        <v>21.25</v>
      </c>
      <c r="H488" s="63">
        <v>3</v>
      </c>
      <c r="I488" s="63"/>
      <c r="J488" s="60" t="s">
        <v>407</v>
      </c>
      <c r="M488" s="83"/>
      <c r="N488" s="83"/>
      <c r="P488" s="15"/>
    </row>
    <row r="489" spans="1:16" ht="21" customHeight="1" x14ac:dyDescent="0.2">
      <c r="A489" s="36">
        <v>35</v>
      </c>
      <c r="B489" s="84" t="s">
        <v>917</v>
      </c>
      <c r="C489" s="61" t="s">
        <v>926</v>
      </c>
      <c r="D489" s="62" t="s">
        <v>382</v>
      </c>
      <c r="E489" s="60" t="s">
        <v>8</v>
      </c>
      <c r="F489" s="60" t="s">
        <v>12</v>
      </c>
      <c r="G489" s="64">
        <v>21.25</v>
      </c>
      <c r="H489" s="63">
        <v>3</v>
      </c>
      <c r="I489" s="63"/>
      <c r="J489" s="60" t="s">
        <v>407</v>
      </c>
      <c r="M489" s="83"/>
      <c r="N489" s="83"/>
      <c r="P489" s="15"/>
    </row>
    <row r="490" spans="1:16" ht="21" customHeight="1" x14ac:dyDescent="0.2">
      <c r="A490" s="36">
        <v>189</v>
      </c>
      <c r="B490" s="84" t="s">
        <v>917</v>
      </c>
      <c r="C490" s="61" t="s">
        <v>927</v>
      </c>
      <c r="D490" s="62" t="s">
        <v>409</v>
      </c>
      <c r="E490" s="60" t="s">
        <v>8</v>
      </c>
      <c r="F490" s="60" t="s">
        <v>13</v>
      </c>
      <c r="G490" s="64">
        <v>21.25</v>
      </c>
      <c r="H490" s="63">
        <v>3</v>
      </c>
      <c r="I490" s="63"/>
      <c r="J490" s="60" t="s">
        <v>407</v>
      </c>
      <c r="M490" s="83"/>
      <c r="N490" s="83"/>
      <c r="P490" s="15"/>
    </row>
    <row r="491" spans="1:16" ht="21" customHeight="1" x14ac:dyDescent="0.2">
      <c r="A491" s="36">
        <v>364</v>
      </c>
      <c r="B491" s="84" t="s">
        <v>944</v>
      </c>
      <c r="C491" s="61" t="s">
        <v>955</v>
      </c>
      <c r="D491" s="62" t="s">
        <v>421</v>
      </c>
      <c r="E491" s="60" t="s">
        <v>8</v>
      </c>
      <c r="F491" s="60" t="s">
        <v>14</v>
      </c>
      <c r="G491" s="64">
        <v>21.25</v>
      </c>
      <c r="H491" s="63">
        <v>3</v>
      </c>
      <c r="I491" s="63"/>
      <c r="J491" s="60" t="s">
        <v>419</v>
      </c>
      <c r="M491" s="83"/>
      <c r="N491" s="83"/>
      <c r="P491" s="15"/>
    </row>
    <row r="492" spans="1:16" ht="21" customHeight="1" x14ac:dyDescent="0.2">
      <c r="A492" s="36">
        <v>436</v>
      </c>
      <c r="B492" s="84" t="s">
        <v>944</v>
      </c>
      <c r="C492" s="61" t="s">
        <v>962</v>
      </c>
      <c r="D492" s="62" t="s">
        <v>125</v>
      </c>
      <c r="E492" s="60" t="s">
        <v>8</v>
      </c>
      <c r="F492" s="60" t="s">
        <v>79</v>
      </c>
      <c r="G492" s="64">
        <v>21.25</v>
      </c>
      <c r="H492" s="63">
        <v>3</v>
      </c>
      <c r="I492" s="63"/>
      <c r="J492" s="60" t="s">
        <v>419</v>
      </c>
      <c r="M492" s="83"/>
      <c r="N492" s="83"/>
      <c r="P492" s="15"/>
    </row>
    <row r="493" spans="1:16" ht="21" customHeight="1" x14ac:dyDescent="0.2">
      <c r="A493" s="36">
        <v>494</v>
      </c>
      <c r="B493" s="84" t="s">
        <v>944</v>
      </c>
      <c r="C493" s="61" t="s">
        <v>824</v>
      </c>
      <c r="D493" s="62" t="s">
        <v>279</v>
      </c>
      <c r="E493" s="60" t="s">
        <v>8</v>
      </c>
      <c r="F493" s="60" t="s">
        <v>15</v>
      </c>
      <c r="G493" s="64">
        <v>21.25</v>
      </c>
      <c r="H493" s="63">
        <v>3</v>
      </c>
      <c r="I493" s="63"/>
      <c r="J493" s="60" t="s">
        <v>419</v>
      </c>
      <c r="M493" s="83"/>
      <c r="N493" s="83"/>
      <c r="P493" s="15"/>
    </row>
    <row r="494" spans="1:16" ht="21" customHeight="1" x14ac:dyDescent="0.2">
      <c r="A494" s="36">
        <v>260</v>
      </c>
      <c r="B494" s="84" t="s">
        <v>944</v>
      </c>
      <c r="C494" s="61" t="s">
        <v>949</v>
      </c>
      <c r="D494" s="62" t="s">
        <v>179</v>
      </c>
      <c r="E494" s="60" t="s">
        <v>8</v>
      </c>
      <c r="F494" s="60" t="s">
        <v>16</v>
      </c>
      <c r="G494" s="64">
        <v>21.25</v>
      </c>
      <c r="H494" s="63">
        <v>3</v>
      </c>
      <c r="I494" s="63"/>
      <c r="J494" s="60" t="s">
        <v>89</v>
      </c>
      <c r="M494" s="83"/>
      <c r="N494" s="83"/>
      <c r="P494" s="15"/>
    </row>
    <row r="495" spans="1:16" ht="21" customHeight="1" x14ac:dyDescent="0.2">
      <c r="A495" s="36">
        <v>52</v>
      </c>
      <c r="B495" s="84" t="s">
        <v>1018</v>
      </c>
      <c r="C495" s="61" t="s">
        <v>1019</v>
      </c>
      <c r="D495" s="62" t="s">
        <v>167</v>
      </c>
      <c r="E495" s="60" t="s">
        <v>8</v>
      </c>
      <c r="F495" s="60" t="s">
        <v>61</v>
      </c>
      <c r="G495" s="64">
        <v>21.25</v>
      </c>
      <c r="H495" s="63">
        <v>3</v>
      </c>
      <c r="I495" s="63"/>
      <c r="J495" s="60" t="s">
        <v>454</v>
      </c>
      <c r="M495" s="83"/>
      <c r="N495" s="83"/>
      <c r="P495" s="15"/>
    </row>
    <row r="496" spans="1:16" ht="21" customHeight="1" x14ac:dyDescent="0.2">
      <c r="A496" s="36">
        <v>533</v>
      </c>
      <c r="B496" s="84" t="s">
        <v>1000</v>
      </c>
      <c r="C496" s="61" t="s">
        <v>1013</v>
      </c>
      <c r="D496" s="62" t="s">
        <v>103</v>
      </c>
      <c r="E496" s="60" t="s">
        <v>8</v>
      </c>
      <c r="F496" s="60" t="s">
        <v>1060</v>
      </c>
      <c r="G496" s="64">
        <v>21.25</v>
      </c>
      <c r="H496" s="63">
        <v>3</v>
      </c>
      <c r="I496" s="63"/>
      <c r="J496" s="60" t="s">
        <v>445</v>
      </c>
      <c r="M496" s="83"/>
      <c r="N496" s="83"/>
      <c r="P496" s="15"/>
    </row>
    <row r="497" spans="1:16" ht="21" customHeight="1" x14ac:dyDescent="0.2">
      <c r="A497" s="36">
        <v>199</v>
      </c>
      <c r="B497" s="84" t="s">
        <v>931</v>
      </c>
      <c r="C497" s="61" t="s">
        <v>932</v>
      </c>
      <c r="D497" s="62" t="s">
        <v>411</v>
      </c>
      <c r="E497" s="60" t="s">
        <v>8</v>
      </c>
      <c r="F497" s="60" t="s">
        <v>1060</v>
      </c>
      <c r="G497" s="64">
        <v>21.25</v>
      </c>
      <c r="H497" s="63">
        <v>3</v>
      </c>
      <c r="I497" s="63"/>
      <c r="J497" s="60" t="s">
        <v>96</v>
      </c>
      <c r="M497" s="83"/>
      <c r="N497" s="83"/>
      <c r="P497" s="15"/>
    </row>
    <row r="498" spans="1:16" ht="21" customHeight="1" x14ac:dyDescent="0.2">
      <c r="A498" s="36">
        <v>167</v>
      </c>
      <c r="B498" s="84" t="s">
        <v>894</v>
      </c>
      <c r="C498" s="61" t="s">
        <v>902</v>
      </c>
      <c r="D498" s="62" t="s">
        <v>118</v>
      </c>
      <c r="E498" s="60" t="s">
        <v>8</v>
      </c>
      <c r="F498" s="60" t="s">
        <v>61</v>
      </c>
      <c r="G498" s="64">
        <v>21.25</v>
      </c>
      <c r="H498" s="63">
        <v>3</v>
      </c>
      <c r="I498" s="63"/>
      <c r="J498" s="60" t="s">
        <v>400</v>
      </c>
      <c r="M498" s="83"/>
      <c r="N498" s="83"/>
      <c r="P498" s="15"/>
    </row>
    <row r="499" spans="1:16" ht="21" customHeight="1" x14ac:dyDescent="0.2">
      <c r="A499" s="36">
        <v>428</v>
      </c>
      <c r="B499" s="84" t="s">
        <v>917</v>
      </c>
      <c r="C499" s="61" t="s">
        <v>924</v>
      </c>
      <c r="D499" s="62" t="s">
        <v>173</v>
      </c>
      <c r="E499" s="60" t="s">
        <v>8</v>
      </c>
      <c r="F499" s="60" t="s">
        <v>16</v>
      </c>
      <c r="G499" s="64">
        <v>21</v>
      </c>
      <c r="H499" s="63">
        <v>3</v>
      </c>
      <c r="I499" s="63"/>
      <c r="J499" s="60" t="s">
        <v>407</v>
      </c>
      <c r="M499" s="83"/>
      <c r="N499" s="83"/>
      <c r="P499" s="15"/>
    </row>
    <row r="500" spans="1:16" ht="21" customHeight="1" x14ac:dyDescent="0.2">
      <c r="A500" s="36">
        <v>15</v>
      </c>
      <c r="B500" s="84" t="s">
        <v>1000</v>
      </c>
      <c r="C500" s="61" t="s">
        <v>1008</v>
      </c>
      <c r="D500" s="62" t="s">
        <v>244</v>
      </c>
      <c r="E500" s="60" t="s">
        <v>8</v>
      </c>
      <c r="F500" s="60" t="s">
        <v>15</v>
      </c>
      <c r="G500" s="64">
        <v>21</v>
      </c>
      <c r="H500" s="63">
        <v>3</v>
      </c>
      <c r="I500" s="63"/>
      <c r="J500" s="60" t="s">
        <v>184</v>
      </c>
      <c r="M500" s="83"/>
      <c r="N500" s="83"/>
      <c r="P500" s="15"/>
    </row>
    <row r="501" spans="1:16" ht="21" customHeight="1" x14ac:dyDescent="0.2">
      <c r="A501" s="36">
        <v>450</v>
      </c>
      <c r="B501" s="84" t="s">
        <v>915</v>
      </c>
      <c r="C501" s="61" t="s">
        <v>916</v>
      </c>
      <c r="D501" s="62" t="s">
        <v>306</v>
      </c>
      <c r="E501" s="60" t="s">
        <v>8</v>
      </c>
      <c r="F501" s="60" t="s">
        <v>79</v>
      </c>
      <c r="G501" s="64">
        <v>21</v>
      </c>
      <c r="H501" s="63">
        <v>3</v>
      </c>
      <c r="I501" s="63"/>
      <c r="J501" s="60" t="s">
        <v>114</v>
      </c>
      <c r="M501" s="83"/>
      <c r="N501" s="83"/>
      <c r="P501" s="15"/>
    </row>
    <row r="502" spans="1:16" ht="21" customHeight="1" x14ac:dyDescent="0.2">
      <c r="A502" s="36">
        <v>38</v>
      </c>
      <c r="B502" s="84" t="s">
        <v>1000</v>
      </c>
      <c r="C502" s="61" t="s">
        <v>1014</v>
      </c>
      <c r="D502" s="62" t="s">
        <v>78</v>
      </c>
      <c r="E502" s="60" t="s">
        <v>8</v>
      </c>
      <c r="F502" s="107" t="s">
        <v>1060</v>
      </c>
      <c r="G502" s="64">
        <v>21</v>
      </c>
      <c r="H502" s="63">
        <v>3</v>
      </c>
      <c r="I502" s="63"/>
      <c r="J502" s="60" t="s">
        <v>445</v>
      </c>
      <c r="M502" s="83"/>
      <c r="N502" s="83"/>
      <c r="P502" s="15"/>
    </row>
    <row r="503" spans="1:16" ht="21" customHeight="1" x14ac:dyDescent="0.2">
      <c r="A503" s="36">
        <v>169</v>
      </c>
      <c r="B503" s="84" t="s">
        <v>1000</v>
      </c>
      <c r="C503" s="61" t="s">
        <v>1007</v>
      </c>
      <c r="D503" s="62" t="s">
        <v>447</v>
      </c>
      <c r="E503" s="60" t="s">
        <v>8</v>
      </c>
      <c r="F503" s="60" t="s">
        <v>13</v>
      </c>
      <c r="G503" s="64">
        <v>21</v>
      </c>
      <c r="H503" s="63">
        <v>3</v>
      </c>
      <c r="I503" s="63"/>
      <c r="J503" s="60" t="s">
        <v>445</v>
      </c>
      <c r="M503" s="83"/>
      <c r="N503" s="83"/>
      <c r="P503" s="15"/>
    </row>
    <row r="504" spans="1:16" ht="21" customHeight="1" x14ac:dyDescent="0.2">
      <c r="A504" s="36">
        <v>211</v>
      </c>
      <c r="B504" s="84" t="s">
        <v>1000</v>
      </c>
      <c r="C504" s="61" t="s">
        <v>1003</v>
      </c>
      <c r="D504" s="62" t="s">
        <v>118</v>
      </c>
      <c r="E504" s="60" t="s">
        <v>8</v>
      </c>
      <c r="F504" s="60" t="s">
        <v>12</v>
      </c>
      <c r="G504" s="64">
        <v>21</v>
      </c>
      <c r="H504" s="63">
        <v>3</v>
      </c>
      <c r="I504" s="63"/>
      <c r="J504" s="60" t="s">
        <v>445</v>
      </c>
      <c r="M504" s="83"/>
      <c r="N504" s="83"/>
      <c r="P504" s="15"/>
    </row>
    <row r="505" spans="1:16" ht="21" customHeight="1" x14ac:dyDescent="0.2">
      <c r="A505" s="36">
        <v>328</v>
      </c>
      <c r="B505" s="84" t="s">
        <v>946</v>
      </c>
      <c r="C505" s="61" t="s">
        <v>958</v>
      </c>
      <c r="D505" s="62" t="s">
        <v>424</v>
      </c>
      <c r="E505" s="60" t="s">
        <v>8</v>
      </c>
      <c r="F505" s="60" t="s">
        <v>11</v>
      </c>
      <c r="G505" s="64">
        <v>21</v>
      </c>
      <c r="H505" s="63">
        <v>3</v>
      </c>
      <c r="I505" s="63"/>
      <c r="J505" s="60" t="s">
        <v>123</v>
      </c>
      <c r="M505" s="83"/>
      <c r="N505" s="83"/>
      <c r="P505" s="15"/>
    </row>
    <row r="506" spans="1:16" ht="21" customHeight="1" x14ac:dyDescent="0.2">
      <c r="A506" s="36">
        <v>368</v>
      </c>
      <c r="B506" s="84" t="s">
        <v>946</v>
      </c>
      <c r="C506" s="61" t="s">
        <v>956</v>
      </c>
      <c r="D506" s="62" t="s">
        <v>423</v>
      </c>
      <c r="E506" s="60" t="s">
        <v>8</v>
      </c>
      <c r="F506" s="60" t="s">
        <v>67</v>
      </c>
      <c r="G506" s="64">
        <v>21</v>
      </c>
      <c r="H506" s="63">
        <v>3</v>
      </c>
      <c r="I506" s="63"/>
      <c r="J506" s="60" t="s">
        <v>123</v>
      </c>
      <c r="M506" s="83"/>
      <c r="N506" s="83"/>
      <c r="P506" s="15"/>
    </row>
    <row r="507" spans="1:16" ht="21" customHeight="1" x14ac:dyDescent="0.2">
      <c r="A507" s="36">
        <v>138</v>
      </c>
      <c r="B507" s="84" t="s">
        <v>481</v>
      </c>
      <c r="C507" s="61" t="s">
        <v>488</v>
      </c>
      <c r="D507" s="62" t="s">
        <v>105</v>
      </c>
      <c r="E507" s="60" t="s">
        <v>8</v>
      </c>
      <c r="F507" s="60" t="s">
        <v>64</v>
      </c>
      <c r="G507" s="64">
        <v>21</v>
      </c>
      <c r="H507" s="63">
        <v>3</v>
      </c>
      <c r="I507" s="63"/>
      <c r="J507" s="60" t="s">
        <v>96</v>
      </c>
      <c r="M507" s="83"/>
      <c r="N507" s="83"/>
      <c r="P507" s="15"/>
    </row>
    <row r="508" spans="1:16" ht="21" customHeight="1" x14ac:dyDescent="0.2">
      <c r="A508" s="36">
        <v>56</v>
      </c>
      <c r="B508" s="84" t="s">
        <v>773</v>
      </c>
      <c r="C508" s="61" t="s">
        <v>779</v>
      </c>
      <c r="D508" s="62" t="s">
        <v>337</v>
      </c>
      <c r="E508" s="60" t="s">
        <v>8</v>
      </c>
      <c r="F508" s="60" t="s">
        <v>42</v>
      </c>
      <c r="G508" s="64">
        <v>21</v>
      </c>
      <c r="H508" s="63">
        <v>3</v>
      </c>
      <c r="I508" s="63"/>
      <c r="J508" s="60" t="s">
        <v>334</v>
      </c>
      <c r="M508" s="83"/>
      <c r="N508" s="83"/>
      <c r="P508" s="15"/>
    </row>
    <row r="509" spans="1:16" ht="21" customHeight="1" x14ac:dyDescent="0.2">
      <c r="A509" s="36">
        <v>520</v>
      </c>
      <c r="B509" s="84" t="s">
        <v>894</v>
      </c>
      <c r="C509" s="61" t="s">
        <v>909</v>
      </c>
      <c r="D509" s="62" t="s">
        <v>125</v>
      </c>
      <c r="E509" s="60" t="s">
        <v>8</v>
      </c>
      <c r="F509" s="60" t="s">
        <v>42</v>
      </c>
      <c r="G509" s="64">
        <v>21</v>
      </c>
      <c r="H509" s="63">
        <v>3</v>
      </c>
      <c r="I509" s="63"/>
      <c r="J509" s="60" t="s">
        <v>400</v>
      </c>
      <c r="M509" s="83"/>
      <c r="N509" s="83"/>
      <c r="P509" s="15"/>
    </row>
    <row r="510" spans="1:16" ht="21" customHeight="1" x14ac:dyDescent="0.2">
      <c r="A510" s="36">
        <v>197</v>
      </c>
      <c r="B510" s="84" t="s">
        <v>481</v>
      </c>
      <c r="C510" s="61" t="s">
        <v>493</v>
      </c>
      <c r="D510" s="62" t="s">
        <v>70</v>
      </c>
      <c r="E510" s="60" t="s">
        <v>8</v>
      </c>
      <c r="F510" s="60" t="s">
        <v>64</v>
      </c>
      <c r="G510" s="64">
        <v>21</v>
      </c>
      <c r="H510" s="63">
        <v>3</v>
      </c>
      <c r="I510" s="63"/>
      <c r="J510" s="60" t="s">
        <v>94</v>
      </c>
      <c r="M510" s="83"/>
      <c r="N510" s="83"/>
      <c r="P510" s="15"/>
    </row>
    <row r="511" spans="1:16" ht="21" customHeight="1" x14ac:dyDescent="0.2">
      <c r="A511" s="36">
        <v>263</v>
      </c>
      <c r="B511" s="84" t="s">
        <v>968</v>
      </c>
      <c r="C511" s="61" t="s">
        <v>975</v>
      </c>
      <c r="D511" s="62" t="s">
        <v>431</v>
      </c>
      <c r="E511" s="60" t="s">
        <v>8</v>
      </c>
      <c r="F511" s="60" t="s">
        <v>67</v>
      </c>
      <c r="G511" s="64">
        <v>21</v>
      </c>
      <c r="H511" s="63">
        <v>3</v>
      </c>
      <c r="I511" s="63"/>
      <c r="J511" s="60" t="s">
        <v>94</v>
      </c>
      <c r="M511" s="83"/>
      <c r="N511" s="83"/>
      <c r="P511" s="15"/>
    </row>
    <row r="512" spans="1:16" ht="21" customHeight="1" x14ac:dyDescent="0.2">
      <c r="A512" s="36">
        <v>96</v>
      </c>
      <c r="B512" s="84" t="s">
        <v>917</v>
      </c>
      <c r="C512" s="61" t="s">
        <v>928</v>
      </c>
      <c r="D512" s="62" t="s">
        <v>298</v>
      </c>
      <c r="E512" s="60" t="s">
        <v>8</v>
      </c>
      <c r="F512" s="60" t="s">
        <v>11</v>
      </c>
      <c r="G512" s="64">
        <v>20.75</v>
      </c>
      <c r="H512" s="63">
        <v>3</v>
      </c>
      <c r="I512" s="63"/>
      <c r="J512" s="60" t="s">
        <v>407</v>
      </c>
      <c r="M512" s="83"/>
      <c r="N512" s="83"/>
      <c r="P512" s="15"/>
    </row>
    <row r="513" spans="1:16" ht="21" customHeight="1" x14ac:dyDescent="0.2">
      <c r="A513" s="36">
        <v>487</v>
      </c>
      <c r="B513" s="84" t="s">
        <v>504</v>
      </c>
      <c r="C513" s="61" t="s">
        <v>720</v>
      </c>
      <c r="D513" s="62" t="s">
        <v>216</v>
      </c>
      <c r="E513" s="60" t="s">
        <v>8</v>
      </c>
      <c r="F513" s="60" t="s">
        <v>12</v>
      </c>
      <c r="G513" s="64">
        <v>20.75</v>
      </c>
      <c r="H513" s="63">
        <v>3</v>
      </c>
      <c r="I513" s="63"/>
      <c r="J513" s="60" t="s">
        <v>301</v>
      </c>
      <c r="M513" s="83"/>
      <c r="N513" s="83"/>
      <c r="P513" s="15"/>
    </row>
    <row r="514" spans="1:16" ht="21" customHeight="1" x14ac:dyDescent="0.2">
      <c r="A514" s="36">
        <v>77</v>
      </c>
      <c r="B514" s="84" t="s">
        <v>996</v>
      </c>
      <c r="C514" s="61" t="s">
        <v>617</v>
      </c>
      <c r="D514" s="62" t="s">
        <v>448</v>
      </c>
      <c r="E514" s="60" t="s">
        <v>8</v>
      </c>
      <c r="F514" s="60" t="s">
        <v>13</v>
      </c>
      <c r="G514" s="64">
        <v>20.75</v>
      </c>
      <c r="H514" s="63">
        <v>3</v>
      </c>
      <c r="I514" s="63"/>
      <c r="J514" s="60" t="s">
        <v>163</v>
      </c>
      <c r="M514" s="83"/>
      <c r="N514" s="83"/>
      <c r="P514" s="15"/>
    </row>
    <row r="515" spans="1:16" ht="21" customHeight="1" x14ac:dyDescent="0.2">
      <c r="A515" s="36">
        <v>523</v>
      </c>
      <c r="B515" s="84" t="s">
        <v>996</v>
      </c>
      <c r="C515" s="61" t="s">
        <v>1010</v>
      </c>
      <c r="D515" s="62" t="s">
        <v>449</v>
      </c>
      <c r="E515" s="60" t="s">
        <v>8</v>
      </c>
      <c r="F515" s="60" t="s">
        <v>14</v>
      </c>
      <c r="G515" s="64">
        <v>20.75</v>
      </c>
      <c r="H515" s="63">
        <v>3</v>
      </c>
      <c r="I515" s="63"/>
      <c r="J515" s="60" t="s">
        <v>163</v>
      </c>
      <c r="M515" s="83"/>
      <c r="N515" s="83"/>
      <c r="P515" s="15"/>
    </row>
    <row r="516" spans="1:16" ht="21" customHeight="1" x14ac:dyDescent="0.2">
      <c r="A516" s="36">
        <v>152</v>
      </c>
      <c r="B516" s="84" t="s">
        <v>472</v>
      </c>
      <c r="C516" s="61" t="s">
        <v>473</v>
      </c>
      <c r="D516" s="62" t="s">
        <v>88</v>
      </c>
      <c r="E516" s="60" t="s">
        <v>8</v>
      </c>
      <c r="F516" s="60" t="s">
        <v>79</v>
      </c>
      <c r="G516" s="64">
        <v>20.75</v>
      </c>
      <c r="H516" s="63">
        <v>3</v>
      </c>
      <c r="I516" s="63"/>
      <c r="J516" s="60" t="s">
        <v>90</v>
      </c>
      <c r="M516" s="83"/>
      <c r="N516" s="83"/>
      <c r="P516" s="15"/>
    </row>
    <row r="517" spans="1:16" ht="21" customHeight="1" x14ac:dyDescent="0.2">
      <c r="A517" s="36">
        <v>536</v>
      </c>
      <c r="B517" s="84" t="s">
        <v>777</v>
      </c>
      <c r="C517" s="61" t="s">
        <v>819</v>
      </c>
      <c r="D517" s="62" t="s">
        <v>265</v>
      </c>
      <c r="E517" s="60" t="s">
        <v>8</v>
      </c>
      <c r="F517" s="60" t="s">
        <v>15</v>
      </c>
      <c r="G517" s="64">
        <v>20.75</v>
      </c>
      <c r="H517" s="63">
        <v>3</v>
      </c>
      <c r="I517" s="63"/>
      <c r="J517" s="60" t="s">
        <v>90</v>
      </c>
      <c r="M517" s="83"/>
      <c r="N517" s="83"/>
      <c r="P517" s="15"/>
    </row>
    <row r="518" spans="1:16" ht="21" customHeight="1" x14ac:dyDescent="0.2">
      <c r="A518" s="36">
        <v>106</v>
      </c>
      <c r="B518" s="84" t="s">
        <v>946</v>
      </c>
      <c r="C518" s="61" t="s">
        <v>951</v>
      </c>
      <c r="D518" s="62" t="s">
        <v>282</v>
      </c>
      <c r="E518" s="60" t="s">
        <v>8</v>
      </c>
      <c r="F518" s="60" t="s">
        <v>16</v>
      </c>
      <c r="G518" s="64">
        <v>20.75</v>
      </c>
      <c r="H518" s="63">
        <v>3</v>
      </c>
      <c r="I518" s="63"/>
      <c r="J518" s="60" t="s">
        <v>123</v>
      </c>
      <c r="M518" s="83"/>
      <c r="N518" s="83"/>
      <c r="P518" s="15"/>
    </row>
    <row r="519" spans="1:16" ht="21" customHeight="1" x14ac:dyDescent="0.2">
      <c r="A519" s="36">
        <v>117</v>
      </c>
      <c r="B519" s="84" t="s">
        <v>946</v>
      </c>
      <c r="C519" s="61" t="s">
        <v>909</v>
      </c>
      <c r="D519" s="62" t="s">
        <v>422</v>
      </c>
      <c r="E519" s="60" t="s">
        <v>8</v>
      </c>
      <c r="F519" s="60" t="s">
        <v>61</v>
      </c>
      <c r="G519" s="64">
        <v>20.75</v>
      </c>
      <c r="H519" s="63">
        <v>3</v>
      </c>
      <c r="I519" s="63"/>
      <c r="J519" s="60" t="s">
        <v>123</v>
      </c>
      <c r="M519" s="83"/>
      <c r="N519" s="83"/>
      <c r="P519" s="15"/>
    </row>
    <row r="520" spans="1:16" ht="21" customHeight="1" x14ac:dyDescent="0.2">
      <c r="A520" s="36">
        <v>246</v>
      </c>
      <c r="B520" s="84" t="s">
        <v>472</v>
      </c>
      <c r="C520" s="61" t="s">
        <v>477</v>
      </c>
      <c r="D520" s="62" t="s">
        <v>95</v>
      </c>
      <c r="E520" s="60" t="s">
        <v>8</v>
      </c>
      <c r="F520" s="60" t="s">
        <v>1060</v>
      </c>
      <c r="G520" s="64">
        <v>20.75</v>
      </c>
      <c r="H520" s="63">
        <v>3</v>
      </c>
      <c r="I520" s="63"/>
      <c r="J520" s="60" t="s">
        <v>96</v>
      </c>
      <c r="M520" s="83"/>
      <c r="N520" s="83"/>
      <c r="P520" s="15"/>
    </row>
    <row r="521" spans="1:16" ht="21" customHeight="1" x14ac:dyDescent="0.2">
      <c r="A521" s="36">
        <v>261</v>
      </c>
      <c r="B521" s="84" t="s">
        <v>483</v>
      </c>
      <c r="C521" s="61" t="s">
        <v>484</v>
      </c>
      <c r="D521" s="62" t="s">
        <v>101</v>
      </c>
      <c r="E521" s="60" t="s">
        <v>8</v>
      </c>
      <c r="F521" s="60" t="s">
        <v>1060</v>
      </c>
      <c r="G521" s="64">
        <v>20.75</v>
      </c>
      <c r="H521" s="63">
        <v>3</v>
      </c>
      <c r="I521" s="63"/>
      <c r="J521" s="60" t="s">
        <v>94</v>
      </c>
      <c r="M521" s="83"/>
      <c r="N521" s="83"/>
      <c r="P521" s="15"/>
    </row>
    <row r="522" spans="1:16" ht="21" customHeight="1" x14ac:dyDescent="0.2">
      <c r="A522" s="36">
        <v>332</v>
      </c>
      <c r="B522" s="84" t="s">
        <v>481</v>
      </c>
      <c r="C522" s="61" t="s">
        <v>486</v>
      </c>
      <c r="D522" s="62" t="s">
        <v>103</v>
      </c>
      <c r="E522" s="60" t="s">
        <v>8</v>
      </c>
      <c r="F522" s="60" t="s">
        <v>61</v>
      </c>
      <c r="G522" s="64">
        <v>20.75</v>
      </c>
      <c r="H522" s="63">
        <v>3</v>
      </c>
      <c r="I522" s="63"/>
      <c r="J522" s="60" t="s">
        <v>94</v>
      </c>
      <c r="M522" s="83"/>
      <c r="N522" s="83"/>
      <c r="P522" s="15"/>
    </row>
    <row r="523" spans="1:16" ht="21" customHeight="1" x14ac:dyDescent="0.2">
      <c r="A523" s="36">
        <v>387</v>
      </c>
      <c r="B523" s="84" t="s">
        <v>483</v>
      </c>
      <c r="C523" s="61" t="s">
        <v>487</v>
      </c>
      <c r="D523" s="62" t="s">
        <v>104</v>
      </c>
      <c r="E523" s="60" t="s">
        <v>8</v>
      </c>
      <c r="F523" s="60" t="s">
        <v>16</v>
      </c>
      <c r="G523" s="64">
        <v>20.75</v>
      </c>
      <c r="H523" s="63">
        <v>3</v>
      </c>
      <c r="I523" s="63"/>
      <c r="J523" s="60" t="s">
        <v>94</v>
      </c>
      <c r="M523" s="83"/>
      <c r="N523" s="83"/>
      <c r="P523" s="15"/>
    </row>
    <row r="524" spans="1:16" ht="21" customHeight="1" x14ac:dyDescent="0.2">
      <c r="A524" s="36">
        <v>440</v>
      </c>
      <c r="B524" s="84" t="s">
        <v>483</v>
      </c>
      <c r="C524" s="61" t="s">
        <v>490</v>
      </c>
      <c r="D524" s="62" t="s">
        <v>107</v>
      </c>
      <c r="E524" s="60" t="s">
        <v>8</v>
      </c>
      <c r="F524" s="60" t="s">
        <v>15</v>
      </c>
      <c r="G524" s="64">
        <v>20.75</v>
      </c>
      <c r="H524" s="63">
        <v>3</v>
      </c>
      <c r="I524" s="63"/>
      <c r="J524" s="60" t="s">
        <v>94</v>
      </c>
      <c r="M524" s="83"/>
      <c r="N524" s="83"/>
      <c r="P524" s="15"/>
    </row>
    <row r="525" spans="1:16" ht="21" customHeight="1" x14ac:dyDescent="0.2">
      <c r="A525" s="36">
        <v>150</v>
      </c>
      <c r="B525" s="84" t="s">
        <v>944</v>
      </c>
      <c r="C525" s="61" t="s">
        <v>945</v>
      </c>
      <c r="D525" s="62" t="s">
        <v>213</v>
      </c>
      <c r="E525" s="60" t="s">
        <v>8</v>
      </c>
      <c r="F525" s="60" t="s">
        <v>79</v>
      </c>
      <c r="G525" s="64">
        <v>20.5</v>
      </c>
      <c r="H525" s="63">
        <v>3</v>
      </c>
      <c r="I525" s="63"/>
      <c r="J525" s="60" t="s">
        <v>417</v>
      </c>
      <c r="M525" s="83"/>
      <c r="N525" s="83"/>
      <c r="P525" s="15"/>
    </row>
    <row r="526" spans="1:16" ht="21" customHeight="1" x14ac:dyDescent="0.2">
      <c r="A526" s="36">
        <v>215</v>
      </c>
      <c r="B526" s="84" t="s">
        <v>894</v>
      </c>
      <c r="C526" s="61" t="s">
        <v>907</v>
      </c>
      <c r="D526" s="62" t="s">
        <v>240</v>
      </c>
      <c r="E526" s="60" t="s">
        <v>8</v>
      </c>
      <c r="F526" s="60" t="s">
        <v>14</v>
      </c>
      <c r="G526" s="64">
        <v>20.5</v>
      </c>
      <c r="H526" s="63">
        <v>3</v>
      </c>
      <c r="I526" s="63"/>
      <c r="J526" s="60" t="s">
        <v>184</v>
      </c>
      <c r="M526" s="83"/>
      <c r="N526" s="83"/>
      <c r="P526" s="15"/>
    </row>
    <row r="527" spans="1:16" ht="21" customHeight="1" x14ac:dyDescent="0.2">
      <c r="A527" s="36">
        <v>192</v>
      </c>
      <c r="B527" s="84" t="s">
        <v>1021</v>
      </c>
      <c r="C527" s="61" t="s">
        <v>1031</v>
      </c>
      <c r="D527" s="62" t="s">
        <v>72</v>
      </c>
      <c r="E527" s="60" t="s">
        <v>8</v>
      </c>
      <c r="F527" s="60" t="s">
        <v>13</v>
      </c>
      <c r="G527" s="64">
        <v>20.5</v>
      </c>
      <c r="H527" s="63">
        <v>3</v>
      </c>
      <c r="I527" s="63"/>
      <c r="J527" s="60" t="s">
        <v>116</v>
      </c>
      <c r="M527" s="83"/>
      <c r="N527" s="83"/>
      <c r="P527" s="15"/>
    </row>
    <row r="528" spans="1:16" ht="21" customHeight="1" x14ac:dyDescent="0.2">
      <c r="A528" s="36">
        <v>36</v>
      </c>
      <c r="B528" s="84" t="s">
        <v>946</v>
      </c>
      <c r="C528" s="61" t="s">
        <v>961</v>
      </c>
      <c r="D528" s="62" t="s">
        <v>385</v>
      </c>
      <c r="E528" s="60" t="s">
        <v>8</v>
      </c>
      <c r="F528" s="60" t="s">
        <v>12</v>
      </c>
      <c r="G528" s="64">
        <v>20.5</v>
      </c>
      <c r="H528" s="63">
        <v>3</v>
      </c>
      <c r="I528" s="63"/>
      <c r="J528" s="60" t="s">
        <v>123</v>
      </c>
      <c r="M528" s="83"/>
      <c r="N528" s="83"/>
      <c r="P528" s="15"/>
    </row>
    <row r="529" spans="1:16" ht="21" customHeight="1" x14ac:dyDescent="0.2">
      <c r="A529" s="36">
        <v>367</v>
      </c>
      <c r="B529" s="84" t="s">
        <v>777</v>
      </c>
      <c r="C529" s="61" t="s">
        <v>803</v>
      </c>
      <c r="D529" s="62" t="s">
        <v>138</v>
      </c>
      <c r="E529" s="60" t="s">
        <v>8</v>
      </c>
      <c r="F529" s="60" t="s">
        <v>11</v>
      </c>
      <c r="G529" s="64">
        <v>20.5</v>
      </c>
      <c r="H529" s="63">
        <v>3</v>
      </c>
      <c r="I529" s="63"/>
      <c r="J529" s="60" t="s">
        <v>96</v>
      </c>
      <c r="M529" s="83"/>
      <c r="N529" s="83"/>
      <c r="P529" s="15"/>
    </row>
    <row r="530" spans="1:16" ht="21" customHeight="1" x14ac:dyDescent="0.2">
      <c r="A530" s="36">
        <v>448</v>
      </c>
      <c r="B530" s="84" t="s">
        <v>777</v>
      </c>
      <c r="C530" s="61" t="s">
        <v>778</v>
      </c>
      <c r="D530" s="62" t="s">
        <v>179</v>
      </c>
      <c r="E530" s="60" t="s">
        <v>8</v>
      </c>
      <c r="F530" s="60" t="s">
        <v>67</v>
      </c>
      <c r="G530" s="64">
        <v>20.5</v>
      </c>
      <c r="H530" s="63">
        <v>3</v>
      </c>
      <c r="I530" s="63"/>
      <c r="J530" s="60" t="s">
        <v>96</v>
      </c>
      <c r="M530" s="83"/>
      <c r="N530" s="83"/>
      <c r="P530" s="15"/>
    </row>
    <row r="531" spans="1:16" ht="21" customHeight="1" x14ac:dyDescent="0.2">
      <c r="A531" s="36">
        <v>417</v>
      </c>
      <c r="B531" s="84" t="s">
        <v>773</v>
      </c>
      <c r="C531" s="61" t="s">
        <v>797</v>
      </c>
      <c r="D531" s="62" t="s">
        <v>349</v>
      </c>
      <c r="E531" s="60" t="s">
        <v>8</v>
      </c>
      <c r="F531" s="60" t="s">
        <v>64</v>
      </c>
      <c r="G531" s="64">
        <v>20.5</v>
      </c>
      <c r="H531" s="63">
        <v>3</v>
      </c>
      <c r="I531" s="63"/>
      <c r="J531" s="60" t="s">
        <v>334</v>
      </c>
      <c r="M531" s="83"/>
      <c r="N531" s="83"/>
      <c r="P531" s="15"/>
    </row>
    <row r="532" spans="1:16" ht="21" customHeight="1" x14ac:dyDescent="0.2">
      <c r="A532" s="36">
        <v>37</v>
      </c>
      <c r="B532" s="84" t="s">
        <v>968</v>
      </c>
      <c r="C532" s="61" t="s">
        <v>988</v>
      </c>
      <c r="D532" s="62" t="s">
        <v>211</v>
      </c>
      <c r="E532" s="60" t="s">
        <v>8</v>
      </c>
      <c r="F532" s="60" t="s">
        <v>42</v>
      </c>
      <c r="G532" s="64">
        <v>20.5</v>
      </c>
      <c r="H532" s="63">
        <v>3</v>
      </c>
      <c r="I532" s="63"/>
      <c r="J532" s="60" t="s">
        <v>94</v>
      </c>
      <c r="M532" s="83"/>
      <c r="N532" s="83"/>
      <c r="P532" s="15"/>
    </row>
    <row r="533" spans="1:16" ht="21" customHeight="1" x14ac:dyDescent="0.2">
      <c r="A533" s="36">
        <v>264</v>
      </c>
      <c r="B533" s="84" t="s">
        <v>897</v>
      </c>
      <c r="C533" s="61" t="s">
        <v>903</v>
      </c>
      <c r="D533" s="62" t="s">
        <v>361</v>
      </c>
      <c r="E533" s="60" t="s">
        <v>8</v>
      </c>
      <c r="F533" s="60" t="s">
        <v>42</v>
      </c>
      <c r="G533" s="64">
        <v>20.5</v>
      </c>
      <c r="H533" s="63">
        <v>3</v>
      </c>
      <c r="I533" s="63"/>
      <c r="J533" s="60" t="s">
        <v>94</v>
      </c>
      <c r="M533" s="83"/>
      <c r="N533" s="83"/>
      <c r="P533" s="15"/>
    </row>
    <row r="534" spans="1:16" ht="21" customHeight="1" x14ac:dyDescent="0.2">
      <c r="A534" s="36">
        <v>311</v>
      </c>
      <c r="B534" s="84" t="s">
        <v>841</v>
      </c>
      <c r="C534" s="61" t="s">
        <v>842</v>
      </c>
      <c r="D534" s="62" t="s">
        <v>250</v>
      </c>
      <c r="E534" s="60" t="s">
        <v>8</v>
      </c>
      <c r="F534" s="60" t="s">
        <v>64</v>
      </c>
      <c r="G534" s="64">
        <v>20.5</v>
      </c>
      <c r="H534" s="63">
        <v>3</v>
      </c>
      <c r="I534" s="63"/>
      <c r="J534" s="60" t="s">
        <v>94</v>
      </c>
      <c r="M534" s="83"/>
      <c r="N534" s="83"/>
      <c r="P534" s="15"/>
    </row>
    <row r="535" spans="1:16" ht="21" customHeight="1" x14ac:dyDescent="0.2">
      <c r="A535" s="36">
        <v>75</v>
      </c>
      <c r="B535" s="84" t="s">
        <v>966</v>
      </c>
      <c r="C535" s="61" t="s">
        <v>981</v>
      </c>
      <c r="D535" s="62" t="s">
        <v>344</v>
      </c>
      <c r="E535" s="60" t="s">
        <v>8</v>
      </c>
      <c r="F535" s="60" t="s">
        <v>67</v>
      </c>
      <c r="G535" s="64">
        <v>20.25</v>
      </c>
      <c r="H535" s="63">
        <v>3</v>
      </c>
      <c r="I535" s="63"/>
      <c r="J535" s="60" t="s">
        <v>437</v>
      </c>
      <c r="M535" s="83"/>
      <c r="N535" s="83"/>
      <c r="P535" s="15"/>
    </row>
    <row r="536" spans="1:16" ht="21" customHeight="1" x14ac:dyDescent="0.2">
      <c r="A536" s="36">
        <v>501</v>
      </c>
      <c r="B536" s="84" t="s">
        <v>966</v>
      </c>
      <c r="C536" s="61" t="s">
        <v>967</v>
      </c>
      <c r="D536" s="62" t="s">
        <v>427</v>
      </c>
      <c r="E536" s="60" t="s">
        <v>8</v>
      </c>
      <c r="F536" s="60" t="s">
        <v>11</v>
      </c>
      <c r="G536" s="64">
        <v>20.25</v>
      </c>
      <c r="H536" s="63">
        <v>3</v>
      </c>
      <c r="I536" s="63"/>
      <c r="J536" s="60" t="s">
        <v>428</v>
      </c>
      <c r="M536" s="83"/>
      <c r="N536" s="83"/>
      <c r="P536" s="15"/>
    </row>
    <row r="537" spans="1:16" ht="21" customHeight="1" x14ac:dyDescent="0.2">
      <c r="A537" s="36">
        <v>451</v>
      </c>
      <c r="B537" s="84" t="s">
        <v>946</v>
      </c>
      <c r="C537" s="61" t="s">
        <v>947</v>
      </c>
      <c r="D537" s="62" t="s">
        <v>418</v>
      </c>
      <c r="E537" s="60" t="s">
        <v>8</v>
      </c>
      <c r="F537" s="60" t="s">
        <v>12</v>
      </c>
      <c r="G537" s="64">
        <v>20.25</v>
      </c>
      <c r="H537" s="63">
        <v>3</v>
      </c>
      <c r="I537" s="63"/>
      <c r="J537" s="60" t="s">
        <v>184</v>
      </c>
      <c r="M537" s="83"/>
      <c r="N537" s="83"/>
      <c r="P537" s="15"/>
    </row>
    <row r="538" spans="1:16" ht="21" customHeight="1" x14ac:dyDescent="0.2">
      <c r="A538" s="36">
        <v>248</v>
      </c>
      <c r="B538" s="84" t="s">
        <v>481</v>
      </c>
      <c r="C538" s="61" t="s">
        <v>492</v>
      </c>
      <c r="D538" s="62" t="s">
        <v>109</v>
      </c>
      <c r="E538" s="60" t="s">
        <v>8</v>
      </c>
      <c r="F538" s="60" t="s">
        <v>13</v>
      </c>
      <c r="G538" s="64">
        <v>20.25</v>
      </c>
      <c r="H538" s="63">
        <v>3</v>
      </c>
      <c r="I538" s="63"/>
      <c r="J538" s="60" t="s">
        <v>110</v>
      </c>
      <c r="M538" s="83"/>
      <c r="N538" s="83"/>
      <c r="P538" s="15"/>
    </row>
    <row r="539" spans="1:16" ht="21" customHeight="1" x14ac:dyDescent="0.2">
      <c r="A539" s="36">
        <v>267</v>
      </c>
      <c r="B539" s="84" t="s">
        <v>839</v>
      </c>
      <c r="C539" s="61" t="s">
        <v>843</v>
      </c>
      <c r="D539" s="62" t="s">
        <v>203</v>
      </c>
      <c r="E539" s="60" t="s">
        <v>8</v>
      </c>
      <c r="F539" s="60" t="s">
        <v>14</v>
      </c>
      <c r="G539" s="64">
        <v>20.25</v>
      </c>
      <c r="H539" s="63">
        <v>3</v>
      </c>
      <c r="I539" s="63"/>
      <c r="J539" s="60" t="s">
        <v>372</v>
      </c>
      <c r="M539" s="83"/>
      <c r="N539" s="83"/>
      <c r="P539" s="15"/>
    </row>
    <row r="540" spans="1:16" ht="21" customHeight="1" x14ac:dyDescent="0.2">
      <c r="A540" s="36">
        <v>143</v>
      </c>
      <c r="B540" s="84" t="s">
        <v>968</v>
      </c>
      <c r="C540" s="61" t="s">
        <v>989</v>
      </c>
      <c r="D540" s="62" t="s">
        <v>187</v>
      </c>
      <c r="E540" s="60" t="s">
        <v>8</v>
      </c>
      <c r="F540" s="60" t="s">
        <v>79</v>
      </c>
      <c r="G540" s="64">
        <v>20.25</v>
      </c>
      <c r="H540" s="63">
        <v>3</v>
      </c>
      <c r="I540" s="63"/>
      <c r="J540" s="60" t="s">
        <v>439</v>
      </c>
      <c r="M540" s="83"/>
      <c r="N540" s="83"/>
      <c r="P540" s="15"/>
    </row>
    <row r="541" spans="1:16" ht="21" customHeight="1" x14ac:dyDescent="0.2">
      <c r="A541" s="36">
        <v>325</v>
      </c>
      <c r="B541" s="84" t="s">
        <v>849</v>
      </c>
      <c r="C541" s="61" t="s">
        <v>868</v>
      </c>
      <c r="D541" s="62" t="s">
        <v>76</v>
      </c>
      <c r="E541" s="60" t="s">
        <v>8</v>
      </c>
      <c r="F541" s="60" t="s">
        <v>15</v>
      </c>
      <c r="G541" s="64">
        <v>20.25</v>
      </c>
      <c r="H541" s="63">
        <v>3</v>
      </c>
      <c r="I541" s="63"/>
      <c r="J541" s="60" t="s">
        <v>112</v>
      </c>
      <c r="M541" s="83"/>
      <c r="N541" s="83"/>
      <c r="P541" s="15"/>
    </row>
    <row r="542" spans="1:16" ht="21" customHeight="1" x14ac:dyDescent="0.2">
      <c r="A542" s="36">
        <v>393</v>
      </c>
      <c r="B542" s="84" t="s">
        <v>851</v>
      </c>
      <c r="C542" s="61" t="s">
        <v>879</v>
      </c>
      <c r="D542" s="62" t="s">
        <v>391</v>
      </c>
      <c r="E542" s="60" t="s">
        <v>8</v>
      </c>
      <c r="F542" s="60" t="s">
        <v>16</v>
      </c>
      <c r="G542" s="64">
        <v>20.25</v>
      </c>
      <c r="H542" s="63">
        <v>3</v>
      </c>
      <c r="I542" s="63"/>
      <c r="J542" s="60" t="s">
        <v>334</v>
      </c>
      <c r="M542" s="83"/>
      <c r="N542" s="83"/>
      <c r="P542" s="15"/>
    </row>
    <row r="543" spans="1:16" ht="21" customHeight="1" x14ac:dyDescent="0.2">
      <c r="A543" s="36">
        <v>399</v>
      </c>
      <c r="B543" s="84" t="s">
        <v>894</v>
      </c>
      <c r="C543" s="61" t="s">
        <v>895</v>
      </c>
      <c r="D543" s="62" t="s">
        <v>402</v>
      </c>
      <c r="E543" s="60" t="s">
        <v>8</v>
      </c>
      <c r="F543" s="60" t="s">
        <v>61</v>
      </c>
      <c r="G543" s="64">
        <v>20.25</v>
      </c>
      <c r="H543" s="63">
        <v>3</v>
      </c>
      <c r="I543" s="63"/>
      <c r="J543" s="60" t="s">
        <v>400</v>
      </c>
      <c r="M543" s="83"/>
      <c r="N543" s="83"/>
      <c r="P543" s="15"/>
    </row>
    <row r="544" spans="1:16" ht="21" customHeight="1" x14ac:dyDescent="0.2">
      <c r="A544" s="36">
        <v>181</v>
      </c>
      <c r="B544" s="61" t="s">
        <v>64</v>
      </c>
      <c r="C544" s="61" t="s">
        <v>1042</v>
      </c>
      <c r="D544" s="62"/>
      <c r="E544" s="60" t="s">
        <v>10</v>
      </c>
      <c r="F544" s="60" t="s">
        <v>1060</v>
      </c>
      <c r="G544" s="60"/>
      <c r="H544" s="63"/>
      <c r="I544" s="63" t="s">
        <v>41</v>
      </c>
      <c r="J544" s="60"/>
      <c r="M544" s="83"/>
      <c r="N544" s="83"/>
      <c r="P544" s="21"/>
    </row>
    <row r="545" spans="1:17" ht="21" customHeight="1" x14ac:dyDescent="0.2">
      <c r="A545" s="36">
        <v>224</v>
      </c>
      <c r="B545" s="61" t="s">
        <v>15</v>
      </c>
      <c r="C545" s="61" t="s">
        <v>1043</v>
      </c>
      <c r="D545" s="62"/>
      <c r="E545" s="60" t="s">
        <v>10</v>
      </c>
      <c r="F545" s="60" t="s">
        <v>42</v>
      </c>
      <c r="G545" s="60"/>
      <c r="H545" s="63"/>
      <c r="I545" s="63" t="s">
        <v>41</v>
      </c>
      <c r="J545" s="60"/>
      <c r="M545" s="83"/>
      <c r="N545" s="83"/>
      <c r="P545" s="21"/>
    </row>
    <row r="546" spans="1:17" ht="21" customHeight="1" x14ac:dyDescent="0.2">
      <c r="A546" s="36">
        <v>288</v>
      </c>
      <c r="B546" s="61" t="s">
        <v>14</v>
      </c>
      <c r="C546" s="61" t="s">
        <v>1039</v>
      </c>
      <c r="D546" s="62"/>
      <c r="E546" s="60" t="s">
        <v>10</v>
      </c>
      <c r="F546" s="60" t="s">
        <v>64</v>
      </c>
      <c r="G546" s="63"/>
      <c r="H546" s="63"/>
      <c r="I546" s="63" t="s">
        <v>41</v>
      </c>
      <c r="J546" s="60"/>
      <c r="M546" s="83"/>
      <c r="N546" s="83"/>
      <c r="P546" s="15"/>
    </row>
    <row r="547" spans="1:17" ht="21" customHeight="1" x14ac:dyDescent="0.2">
      <c r="A547" s="36">
        <v>341</v>
      </c>
      <c r="B547" s="61" t="s">
        <v>14</v>
      </c>
      <c r="C547" s="51" t="s">
        <v>1040</v>
      </c>
      <c r="D547" s="52"/>
      <c r="E547" s="52" t="s">
        <v>10</v>
      </c>
      <c r="F547" s="60" t="s">
        <v>67</v>
      </c>
      <c r="G547" s="51"/>
      <c r="H547" s="51"/>
      <c r="I547" s="63" t="s">
        <v>41</v>
      </c>
      <c r="J547" s="51"/>
      <c r="M547" s="83"/>
      <c r="N547" s="83"/>
      <c r="P547" s="15"/>
    </row>
    <row r="548" spans="1:17" ht="21" customHeight="1" x14ac:dyDescent="0.2">
      <c r="A548" s="36">
        <v>356</v>
      </c>
      <c r="B548" s="73" t="s">
        <v>11</v>
      </c>
      <c r="C548" s="51" t="s">
        <v>1041</v>
      </c>
      <c r="D548" s="52"/>
      <c r="E548" s="52" t="s">
        <v>10</v>
      </c>
      <c r="F548" s="60" t="s">
        <v>11</v>
      </c>
      <c r="G548" s="51"/>
      <c r="H548" s="51"/>
      <c r="I548" s="63" t="s">
        <v>41</v>
      </c>
      <c r="J548" s="51"/>
      <c r="M548" s="83"/>
      <c r="N548" s="66"/>
      <c r="P548" s="21"/>
    </row>
    <row r="549" spans="1:17" ht="21" customHeight="1" x14ac:dyDescent="0.2">
      <c r="A549" s="36">
        <v>33</v>
      </c>
      <c r="B549" s="61" t="s">
        <v>79</v>
      </c>
      <c r="C549" s="61" t="s">
        <v>1038</v>
      </c>
      <c r="D549" s="62"/>
      <c r="E549" s="60" t="s">
        <v>8</v>
      </c>
      <c r="F549" s="60" t="s">
        <v>12</v>
      </c>
      <c r="G549" s="60"/>
      <c r="H549" s="63"/>
      <c r="I549" s="63" t="s">
        <v>41</v>
      </c>
      <c r="J549" s="60"/>
      <c r="M549" s="83"/>
      <c r="N549" s="66"/>
      <c r="P549" s="21"/>
    </row>
    <row r="550" spans="1:17" ht="21" customHeight="1" x14ac:dyDescent="0.2">
      <c r="A550" s="36">
        <v>546</v>
      </c>
      <c r="B550" s="73"/>
      <c r="C550" s="51"/>
      <c r="D550" s="52"/>
      <c r="E550" s="52"/>
      <c r="F550" s="51"/>
      <c r="G550" s="51"/>
      <c r="H550" s="51"/>
      <c r="I550" s="51"/>
      <c r="J550" s="51"/>
      <c r="M550" s="83"/>
      <c r="N550" s="2"/>
    </row>
    <row r="551" spans="1:17" ht="21" customHeight="1" x14ac:dyDescent="0.2">
      <c r="A551" s="65"/>
      <c r="B551" s="74"/>
      <c r="C551" s="66"/>
      <c r="D551" s="67"/>
      <c r="E551" s="67"/>
      <c r="F551" s="66"/>
      <c r="G551" s="66"/>
      <c r="H551" s="66"/>
      <c r="I551" s="66"/>
      <c r="J551" s="66"/>
      <c r="L551" s="66"/>
      <c r="M551" s="66"/>
    </row>
    <row r="553" spans="1:17" s="7" customFormat="1" ht="21" customHeight="1" x14ac:dyDescent="0.25">
      <c r="B553" s="112" t="s">
        <v>462</v>
      </c>
      <c r="C553" s="114" t="s">
        <v>23</v>
      </c>
      <c r="D553" s="116" t="s">
        <v>2</v>
      </c>
      <c r="E553" s="114"/>
      <c r="F553" s="117" t="s">
        <v>463</v>
      </c>
      <c r="G553" s="118"/>
      <c r="H553" s="118"/>
      <c r="I553" s="118"/>
      <c r="J553" s="118"/>
      <c r="K553" s="118"/>
      <c r="L553" s="118"/>
      <c r="M553" s="119"/>
      <c r="N553" s="120" t="s">
        <v>87</v>
      </c>
      <c r="O553" s="121"/>
      <c r="P553" s="122"/>
      <c r="Q553" s="109" t="s">
        <v>41</v>
      </c>
    </row>
    <row r="554" spans="1:17" s="7" customFormat="1" ht="24.75" customHeight="1" x14ac:dyDescent="0.25">
      <c r="B554" s="113"/>
      <c r="C554" s="115"/>
      <c r="D554" s="55" t="s">
        <v>10</v>
      </c>
      <c r="E554" s="14" t="s">
        <v>8</v>
      </c>
      <c r="F554" s="68" t="s">
        <v>464</v>
      </c>
      <c r="G554" s="42" t="s">
        <v>466</v>
      </c>
      <c r="H554" s="42" t="s">
        <v>467</v>
      </c>
      <c r="I554" s="42" t="s">
        <v>468</v>
      </c>
      <c r="J554" s="42" t="s">
        <v>1044</v>
      </c>
      <c r="K554" s="42" t="s">
        <v>465</v>
      </c>
      <c r="L554" s="42" t="s">
        <v>469</v>
      </c>
      <c r="M554" s="82" t="s">
        <v>40</v>
      </c>
      <c r="N554" s="16">
        <v>1</v>
      </c>
      <c r="O554" s="16">
        <v>2</v>
      </c>
      <c r="P554" s="46">
        <v>3</v>
      </c>
      <c r="Q554" s="110"/>
    </row>
    <row r="555" spans="1:17" ht="21" customHeight="1" x14ac:dyDescent="0.25">
      <c r="B555" s="75" t="s">
        <v>42</v>
      </c>
      <c r="C555" s="34">
        <f>D555+E555</f>
        <v>46</v>
      </c>
      <c r="D555" s="56">
        <f t="shared" ref="D555:E566" si="0">COUNTIFS($F$5:$F$550,$B555,$E$5:$E$550,D$554)</f>
        <v>22</v>
      </c>
      <c r="E555" s="8">
        <f t="shared" si="0"/>
        <v>24</v>
      </c>
      <c r="F555" s="44">
        <f t="shared" ref="F555:F566" si="1">COUNTIFS($F$5:$F$550,$B555,$G$5:$G$550,F$554)</f>
        <v>1</v>
      </c>
      <c r="G555" s="9">
        <f>COUNTIFS($F$5:$F$550,$B555,$G$5:$G$550,G$554)-COUNTIFS($F$5:$F$550,$B555,$G$5:$G$550,F$554)</f>
        <v>0</v>
      </c>
      <c r="H555" s="9">
        <f t="shared" ref="H555:K564" si="2">COUNTIFS($F$5:$F$550,$B555,$G$5:$G$550,H$554)-COUNTIFS($F$5:$F$550,$B555,$G$5:$G$550,G$554)</f>
        <v>0</v>
      </c>
      <c r="I555" s="9">
        <f t="shared" si="2"/>
        <v>6</v>
      </c>
      <c r="J555" s="9">
        <f t="shared" si="2"/>
        <v>8</v>
      </c>
      <c r="K555" s="9">
        <f t="shared" si="2"/>
        <v>25</v>
      </c>
      <c r="L555" s="9">
        <f>COUNTIFS($F$5:$F$550,$B555,$G$5:$G$550,L$554)</f>
        <v>5</v>
      </c>
      <c r="M555" s="78">
        <f t="shared" ref="M555:M566" si="3">AVERAGEIF($F$5:$F$550,$B555,$G$5:$G$550)</f>
        <v>21.711111111111112</v>
      </c>
      <c r="N555" s="10">
        <f t="shared" ref="N555:P566" si="4">COUNTIFS($F$5:$F$550,$B555,$H$5:$H$550,N$554)</f>
        <v>10</v>
      </c>
      <c r="O555" s="10">
        <f t="shared" si="4"/>
        <v>21</v>
      </c>
      <c r="P555" s="80">
        <f t="shared" si="4"/>
        <v>14</v>
      </c>
      <c r="Q555" s="86">
        <f t="shared" ref="Q555:Q566" si="5">COUNTIFS($F$5:$F$550,$B555,$I$5:$I$550,Q$553)</f>
        <v>1</v>
      </c>
    </row>
    <row r="556" spans="1:17" ht="20.25" customHeight="1" x14ac:dyDescent="0.25">
      <c r="B556" s="75" t="s">
        <v>64</v>
      </c>
      <c r="C556" s="34">
        <f>D556+E556</f>
        <v>46</v>
      </c>
      <c r="D556" s="56">
        <f t="shared" si="0"/>
        <v>22</v>
      </c>
      <c r="E556" s="8">
        <f t="shared" si="0"/>
        <v>24</v>
      </c>
      <c r="F556" s="44">
        <f t="shared" si="1"/>
        <v>0</v>
      </c>
      <c r="G556" s="9">
        <f t="shared" ref="G556:J564" si="6">COUNTIFS($F$5:$F$550,$B556,$G$5:$G$550,G$554)-COUNTIFS($F$5:$F$550,$B556,$G$5:$G$550,F$554)</f>
        <v>0</v>
      </c>
      <c r="H556" s="9">
        <f t="shared" si="6"/>
        <v>1</v>
      </c>
      <c r="I556" s="9">
        <f t="shared" si="6"/>
        <v>7</v>
      </c>
      <c r="J556" s="9">
        <f t="shared" si="6"/>
        <v>7</v>
      </c>
      <c r="K556" s="9">
        <f t="shared" si="2"/>
        <v>26</v>
      </c>
      <c r="L556" s="9">
        <f t="shared" ref="L556:L566" si="7">COUNTIFS($F$5:$F$550,$B556,$G$5:$G$550,L$554)</f>
        <v>4</v>
      </c>
      <c r="M556" s="78">
        <f t="shared" si="3"/>
        <v>21.766666666666666</v>
      </c>
      <c r="N556" s="10">
        <f t="shared" si="4"/>
        <v>10</v>
      </c>
      <c r="O556" s="10">
        <f t="shared" si="4"/>
        <v>21</v>
      </c>
      <c r="P556" s="80">
        <f t="shared" si="4"/>
        <v>14</v>
      </c>
      <c r="Q556" s="86">
        <f t="shared" si="5"/>
        <v>1</v>
      </c>
    </row>
    <row r="557" spans="1:17" ht="19.5" customHeight="1" x14ac:dyDescent="0.25">
      <c r="B557" s="75" t="s">
        <v>67</v>
      </c>
      <c r="C557" s="34">
        <f t="shared" ref="C557:C564" si="8">D557+E557</f>
        <v>46</v>
      </c>
      <c r="D557" s="56">
        <f t="shared" si="0"/>
        <v>22</v>
      </c>
      <c r="E557" s="8">
        <f t="shared" si="0"/>
        <v>24</v>
      </c>
      <c r="F557" s="44">
        <f t="shared" si="1"/>
        <v>0</v>
      </c>
      <c r="G557" s="9">
        <f t="shared" si="6"/>
        <v>0</v>
      </c>
      <c r="H557" s="9">
        <f t="shared" si="6"/>
        <v>1</v>
      </c>
      <c r="I557" s="9">
        <f t="shared" si="6"/>
        <v>8</v>
      </c>
      <c r="J557" s="9">
        <f t="shared" si="6"/>
        <v>8</v>
      </c>
      <c r="K557" s="9">
        <f t="shared" si="2"/>
        <v>24</v>
      </c>
      <c r="L557" s="9">
        <f t="shared" si="7"/>
        <v>4</v>
      </c>
      <c r="M557" s="78">
        <f t="shared" si="3"/>
        <v>21.894444444444446</v>
      </c>
      <c r="N557" s="10">
        <f t="shared" si="4"/>
        <v>10</v>
      </c>
      <c r="O557" s="10">
        <f t="shared" si="4"/>
        <v>21</v>
      </c>
      <c r="P557" s="80">
        <f t="shared" si="4"/>
        <v>14</v>
      </c>
      <c r="Q557" s="86">
        <f t="shared" si="5"/>
        <v>1</v>
      </c>
    </row>
    <row r="558" spans="1:17" ht="21" customHeight="1" x14ac:dyDescent="0.25">
      <c r="B558" s="75" t="s">
        <v>11</v>
      </c>
      <c r="C558" s="34">
        <f t="shared" si="8"/>
        <v>46</v>
      </c>
      <c r="D558" s="56">
        <f t="shared" si="0"/>
        <v>22</v>
      </c>
      <c r="E558" s="8">
        <f t="shared" si="0"/>
        <v>24</v>
      </c>
      <c r="F558" s="44">
        <f t="shared" si="1"/>
        <v>0</v>
      </c>
      <c r="G558" s="9">
        <f t="shared" si="6"/>
        <v>0</v>
      </c>
      <c r="H558" s="9">
        <f t="shared" si="6"/>
        <v>1</v>
      </c>
      <c r="I558" s="9">
        <f t="shared" si="6"/>
        <v>8</v>
      </c>
      <c r="J558" s="9">
        <f t="shared" si="6"/>
        <v>8</v>
      </c>
      <c r="K558" s="9">
        <f t="shared" si="2"/>
        <v>24</v>
      </c>
      <c r="L558" s="9">
        <f t="shared" si="7"/>
        <v>4</v>
      </c>
      <c r="M558" s="78">
        <f t="shared" si="3"/>
        <v>21.927777777777777</v>
      </c>
      <c r="N558" s="10">
        <f t="shared" si="4"/>
        <v>9</v>
      </c>
      <c r="O558" s="10">
        <f t="shared" si="4"/>
        <v>22</v>
      </c>
      <c r="P558" s="80">
        <f t="shared" si="4"/>
        <v>14</v>
      </c>
      <c r="Q558" s="86">
        <f t="shared" si="5"/>
        <v>1</v>
      </c>
    </row>
    <row r="559" spans="1:17" ht="24" customHeight="1" x14ac:dyDescent="0.25">
      <c r="B559" s="75" t="s">
        <v>12</v>
      </c>
      <c r="C559" s="34">
        <f t="shared" si="8"/>
        <v>46</v>
      </c>
      <c r="D559" s="56">
        <f t="shared" si="0"/>
        <v>21</v>
      </c>
      <c r="E559" s="8">
        <f t="shared" si="0"/>
        <v>25</v>
      </c>
      <c r="F559" s="44">
        <f t="shared" si="1"/>
        <v>0</v>
      </c>
      <c r="G559" s="9">
        <f t="shared" si="6"/>
        <v>0</v>
      </c>
      <c r="H559" s="9">
        <f t="shared" si="6"/>
        <v>1</v>
      </c>
      <c r="I559" s="9">
        <f t="shared" si="6"/>
        <v>7</v>
      </c>
      <c r="J559" s="9">
        <f t="shared" si="6"/>
        <v>9</v>
      </c>
      <c r="K559" s="9">
        <f t="shared" si="2"/>
        <v>24</v>
      </c>
      <c r="L559" s="9">
        <f t="shared" si="7"/>
        <v>4</v>
      </c>
      <c r="M559" s="78">
        <f t="shared" si="3"/>
        <v>21.844444444444445</v>
      </c>
      <c r="N559" s="10">
        <f t="shared" si="4"/>
        <v>10</v>
      </c>
      <c r="O559" s="10">
        <f t="shared" si="4"/>
        <v>22</v>
      </c>
      <c r="P559" s="80">
        <f t="shared" si="4"/>
        <v>13</v>
      </c>
      <c r="Q559" s="86">
        <f t="shared" si="5"/>
        <v>1</v>
      </c>
    </row>
    <row r="560" spans="1:17" ht="21.75" customHeight="1" x14ac:dyDescent="0.25">
      <c r="B560" s="75" t="s">
        <v>13</v>
      </c>
      <c r="C560" s="34">
        <f t="shared" si="8"/>
        <v>45</v>
      </c>
      <c r="D560" s="56">
        <f t="shared" si="0"/>
        <v>21</v>
      </c>
      <c r="E560" s="8">
        <f t="shared" si="0"/>
        <v>24</v>
      </c>
      <c r="F560" s="44">
        <f t="shared" si="1"/>
        <v>0</v>
      </c>
      <c r="G560" s="9">
        <f t="shared" si="6"/>
        <v>0</v>
      </c>
      <c r="H560" s="9">
        <f t="shared" si="6"/>
        <v>1</v>
      </c>
      <c r="I560" s="9">
        <f t="shared" si="6"/>
        <v>7</v>
      </c>
      <c r="J560" s="9">
        <f t="shared" si="6"/>
        <v>8</v>
      </c>
      <c r="K560" s="9">
        <f t="shared" si="2"/>
        <v>25</v>
      </c>
      <c r="L560" s="9">
        <f t="shared" si="7"/>
        <v>4</v>
      </c>
      <c r="M560" s="78">
        <f t="shared" si="3"/>
        <v>21.838888888888889</v>
      </c>
      <c r="N560" s="10">
        <f t="shared" si="4"/>
        <v>10</v>
      </c>
      <c r="O560" s="10">
        <f t="shared" si="4"/>
        <v>22</v>
      </c>
      <c r="P560" s="80">
        <f t="shared" si="4"/>
        <v>13</v>
      </c>
      <c r="Q560" s="86">
        <f t="shared" si="5"/>
        <v>0</v>
      </c>
    </row>
    <row r="561" spans="2:17" ht="21" customHeight="1" x14ac:dyDescent="0.25">
      <c r="B561" s="75" t="s">
        <v>14</v>
      </c>
      <c r="C561" s="34">
        <f t="shared" si="8"/>
        <v>45</v>
      </c>
      <c r="D561" s="56">
        <f t="shared" si="0"/>
        <v>21</v>
      </c>
      <c r="E561" s="8">
        <f t="shared" si="0"/>
        <v>24</v>
      </c>
      <c r="F561" s="44">
        <f t="shared" si="1"/>
        <v>0</v>
      </c>
      <c r="G561" s="9">
        <f t="shared" si="6"/>
        <v>0</v>
      </c>
      <c r="H561" s="9">
        <f t="shared" si="6"/>
        <v>0</v>
      </c>
      <c r="I561" s="9">
        <f t="shared" si="6"/>
        <v>9</v>
      </c>
      <c r="J561" s="9">
        <f t="shared" si="6"/>
        <v>8</v>
      </c>
      <c r="K561" s="9">
        <f t="shared" si="2"/>
        <v>24</v>
      </c>
      <c r="L561" s="9">
        <f t="shared" si="7"/>
        <v>4</v>
      </c>
      <c r="M561" s="78">
        <f t="shared" si="3"/>
        <v>21.872222222222224</v>
      </c>
      <c r="N561" s="10">
        <f t="shared" si="4"/>
        <v>10</v>
      </c>
      <c r="O561" s="10">
        <f t="shared" si="4"/>
        <v>22</v>
      </c>
      <c r="P561" s="80">
        <f t="shared" si="4"/>
        <v>13</v>
      </c>
      <c r="Q561" s="86">
        <f t="shared" si="5"/>
        <v>0</v>
      </c>
    </row>
    <row r="562" spans="2:17" ht="21" customHeight="1" x14ac:dyDescent="0.25">
      <c r="B562" s="75" t="s">
        <v>79</v>
      </c>
      <c r="C562" s="34">
        <f t="shared" si="8"/>
        <v>45</v>
      </c>
      <c r="D562" s="56">
        <f t="shared" si="0"/>
        <v>21</v>
      </c>
      <c r="E562" s="8">
        <f t="shared" si="0"/>
        <v>24</v>
      </c>
      <c r="F562" s="44">
        <f t="shared" si="1"/>
        <v>0</v>
      </c>
      <c r="G562" s="9">
        <f t="shared" si="6"/>
        <v>1</v>
      </c>
      <c r="H562" s="9">
        <f t="shared" si="6"/>
        <v>0</v>
      </c>
      <c r="I562" s="9">
        <f t="shared" si="6"/>
        <v>7</v>
      </c>
      <c r="J562" s="9">
        <f t="shared" si="6"/>
        <v>9</v>
      </c>
      <c r="K562" s="9">
        <f t="shared" si="2"/>
        <v>24</v>
      </c>
      <c r="L562" s="9">
        <f t="shared" si="7"/>
        <v>4</v>
      </c>
      <c r="M562" s="78">
        <f t="shared" si="3"/>
        <v>21.861111111111111</v>
      </c>
      <c r="N562" s="10">
        <f t="shared" si="4"/>
        <v>10</v>
      </c>
      <c r="O562" s="10">
        <f t="shared" si="4"/>
        <v>21</v>
      </c>
      <c r="P562" s="80">
        <f t="shared" si="4"/>
        <v>14</v>
      </c>
      <c r="Q562" s="86">
        <f t="shared" si="5"/>
        <v>0</v>
      </c>
    </row>
    <row r="563" spans="2:17" ht="21" customHeight="1" x14ac:dyDescent="0.25">
      <c r="B563" s="75" t="s">
        <v>15</v>
      </c>
      <c r="C563" s="34">
        <f t="shared" si="8"/>
        <v>45</v>
      </c>
      <c r="D563" s="56">
        <f t="shared" si="0"/>
        <v>21</v>
      </c>
      <c r="E563" s="8">
        <f t="shared" si="0"/>
        <v>24</v>
      </c>
      <c r="F563" s="44">
        <f t="shared" si="1"/>
        <v>0</v>
      </c>
      <c r="G563" s="9">
        <f t="shared" si="6"/>
        <v>0</v>
      </c>
      <c r="H563" s="9">
        <f t="shared" si="6"/>
        <v>1</v>
      </c>
      <c r="I563" s="9">
        <f t="shared" si="6"/>
        <v>8</v>
      </c>
      <c r="J563" s="9">
        <f t="shared" si="6"/>
        <v>8</v>
      </c>
      <c r="K563" s="9">
        <f t="shared" si="2"/>
        <v>24</v>
      </c>
      <c r="L563" s="9">
        <f t="shared" si="7"/>
        <v>4</v>
      </c>
      <c r="M563" s="78">
        <f t="shared" si="3"/>
        <v>21.855555555555554</v>
      </c>
      <c r="N563" s="10">
        <f t="shared" si="4"/>
        <v>10</v>
      </c>
      <c r="O563" s="10">
        <f t="shared" si="4"/>
        <v>21</v>
      </c>
      <c r="P563" s="80">
        <f t="shared" si="4"/>
        <v>14</v>
      </c>
      <c r="Q563" s="86">
        <f t="shared" si="5"/>
        <v>0</v>
      </c>
    </row>
    <row r="564" spans="2:17" ht="21" customHeight="1" x14ac:dyDescent="0.25">
      <c r="B564" s="75" t="s">
        <v>16</v>
      </c>
      <c r="C564" s="34">
        <f t="shared" si="8"/>
        <v>45</v>
      </c>
      <c r="D564" s="56">
        <f t="shared" si="0"/>
        <v>21</v>
      </c>
      <c r="E564" s="8">
        <f t="shared" si="0"/>
        <v>24</v>
      </c>
      <c r="F564" s="44">
        <f t="shared" si="1"/>
        <v>0</v>
      </c>
      <c r="G564" s="9">
        <f t="shared" si="6"/>
        <v>0</v>
      </c>
      <c r="H564" s="9">
        <f t="shared" si="6"/>
        <v>1</v>
      </c>
      <c r="I564" s="9">
        <f t="shared" si="6"/>
        <v>8</v>
      </c>
      <c r="J564" s="9">
        <f t="shared" si="6"/>
        <v>7</v>
      </c>
      <c r="K564" s="9">
        <f t="shared" si="2"/>
        <v>25</v>
      </c>
      <c r="L564" s="9">
        <f t="shared" si="7"/>
        <v>4</v>
      </c>
      <c r="M564" s="78">
        <f t="shared" si="3"/>
        <v>21.766666666666666</v>
      </c>
      <c r="N564" s="10">
        <f t="shared" si="4"/>
        <v>10</v>
      </c>
      <c r="O564" s="10">
        <f t="shared" si="4"/>
        <v>21</v>
      </c>
      <c r="P564" s="80">
        <f t="shared" si="4"/>
        <v>14</v>
      </c>
      <c r="Q564" s="86">
        <f t="shared" si="5"/>
        <v>0</v>
      </c>
    </row>
    <row r="565" spans="2:17" ht="21" customHeight="1" x14ac:dyDescent="0.25">
      <c r="B565" s="75" t="s">
        <v>61</v>
      </c>
      <c r="C565" s="34">
        <f t="shared" ref="C565:C566" si="9">D565+E565</f>
        <v>45</v>
      </c>
      <c r="D565" s="56">
        <f t="shared" si="0"/>
        <v>21</v>
      </c>
      <c r="E565" s="8">
        <f t="shared" si="0"/>
        <v>24</v>
      </c>
      <c r="F565" s="44">
        <f t="shared" si="1"/>
        <v>0</v>
      </c>
      <c r="G565" s="9">
        <f t="shared" ref="G565:G566" si="10">COUNTIFS($F$5:$F$550,$B565,$G$5:$G$550,G$554)-COUNTIFS($F$5:$F$550,$B565,$G$5:$G$550,F$554)</f>
        <v>1</v>
      </c>
      <c r="H565" s="9">
        <f t="shared" ref="H565:H566" si="11">COUNTIFS($F$5:$F$550,$B565,$G$5:$G$550,H$554)-COUNTIFS($F$5:$F$550,$B565,$G$5:$G$550,G$554)</f>
        <v>0</v>
      </c>
      <c r="I565" s="9">
        <f t="shared" ref="I565:I566" si="12">COUNTIFS($F$5:$F$550,$B565,$G$5:$G$550,I$554)-COUNTIFS($F$5:$F$550,$B565,$G$5:$G$550,H$554)</f>
        <v>7</v>
      </c>
      <c r="J565" s="9">
        <f t="shared" ref="J565:J566" si="13">COUNTIFS($F$5:$F$550,$B565,$G$5:$G$550,J$554)-COUNTIFS($F$5:$F$550,$B565,$G$5:$G$550,I$554)</f>
        <v>8</v>
      </c>
      <c r="K565" s="9">
        <f t="shared" ref="K565:K566" si="14">COUNTIFS($F$5:$F$550,$B565,$G$5:$G$550,K$554)-COUNTIFS($F$5:$F$550,$B565,$G$5:$G$550,J$554)</f>
        <v>25</v>
      </c>
      <c r="L565" s="9">
        <f t="shared" si="7"/>
        <v>4</v>
      </c>
      <c r="M565" s="78">
        <f t="shared" si="3"/>
        <v>21.75</v>
      </c>
      <c r="N565" s="10">
        <f t="shared" si="4"/>
        <v>10</v>
      </c>
      <c r="O565" s="10">
        <f t="shared" si="4"/>
        <v>21</v>
      </c>
      <c r="P565" s="80">
        <f t="shared" si="4"/>
        <v>14</v>
      </c>
      <c r="Q565" s="86">
        <f t="shared" si="5"/>
        <v>0</v>
      </c>
    </row>
    <row r="566" spans="2:17" ht="21" customHeight="1" x14ac:dyDescent="0.25">
      <c r="B566" s="75" t="s">
        <v>1060</v>
      </c>
      <c r="C566" s="34">
        <f t="shared" si="9"/>
        <v>45</v>
      </c>
      <c r="D566" s="56">
        <f t="shared" si="0"/>
        <v>21</v>
      </c>
      <c r="E566" s="8">
        <f t="shared" si="0"/>
        <v>24</v>
      </c>
      <c r="F566" s="44">
        <f t="shared" si="1"/>
        <v>1</v>
      </c>
      <c r="G566" s="9">
        <f t="shared" si="10"/>
        <v>0</v>
      </c>
      <c r="H566" s="9">
        <f t="shared" si="11"/>
        <v>0</v>
      </c>
      <c r="I566" s="9">
        <f t="shared" si="12"/>
        <v>7</v>
      </c>
      <c r="J566" s="9">
        <f t="shared" si="13"/>
        <v>7</v>
      </c>
      <c r="K566" s="9">
        <f t="shared" si="14"/>
        <v>24</v>
      </c>
      <c r="L566" s="9">
        <f t="shared" si="7"/>
        <v>5</v>
      </c>
      <c r="M566" s="78">
        <f t="shared" si="3"/>
        <v>21.789772727272727</v>
      </c>
      <c r="N566" s="10">
        <f t="shared" si="4"/>
        <v>10</v>
      </c>
      <c r="O566" s="10">
        <f t="shared" si="4"/>
        <v>21</v>
      </c>
      <c r="P566" s="80">
        <f t="shared" si="4"/>
        <v>13</v>
      </c>
      <c r="Q566" s="86">
        <f t="shared" si="5"/>
        <v>1</v>
      </c>
    </row>
    <row r="567" spans="2:17" ht="21" customHeight="1" x14ac:dyDescent="0.25">
      <c r="B567" s="77" t="s">
        <v>83</v>
      </c>
      <c r="C567" s="5">
        <f>SUM(C555:C566)</f>
        <v>545</v>
      </c>
      <c r="D567" s="5">
        <f>AVERAGE(D555:D566)</f>
        <v>21.333333333333332</v>
      </c>
      <c r="E567" s="5">
        <f t="shared" ref="E567:Q567" si="15">AVERAGE(E555:E566)</f>
        <v>24.083333333333332</v>
      </c>
      <c r="F567" s="5">
        <f t="shared" si="15"/>
        <v>0.16666666666666666</v>
      </c>
      <c r="G567" s="5">
        <f t="shared" si="15"/>
        <v>0.16666666666666666</v>
      </c>
      <c r="H567" s="5">
        <f t="shared" si="15"/>
        <v>0.58333333333333337</v>
      </c>
      <c r="I567" s="5">
        <f t="shared" si="15"/>
        <v>7.416666666666667</v>
      </c>
      <c r="J567" s="5">
        <f t="shared" si="15"/>
        <v>7.916666666666667</v>
      </c>
      <c r="K567" s="5">
        <f t="shared" si="15"/>
        <v>24.5</v>
      </c>
      <c r="L567" s="5">
        <f t="shared" si="15"/>
        <v>4.166666666666667</v>
      </c>
      <c r="M567" s="5">
        <f t="shared" si="15"/>
        <v>21.823221801346804</v>
      </c>
      <c r="N567" s="5">
        <f t="shared" si="15"/>
        <v>9.9166666666666661</v>
      </c>
      <c r="O567" s="5">
        <f t="shared" si="15"/>
        <v>21.333333333333332</v>
      </c>
      <c r="P567" s="5">
        <f t="shared" si="15"/>
        <v>13.666666666666666</v>
      </c>
      <c r="Q567" s="5">
        <f t="shared" si="15"/>
        <v>0.5</v>
      </c>
    </row>
  </sheetData>
  <sortState ref="A5:J543">
    <sortCondition ref="E5:E543"/>
    <sortCondition ref="H5:H543"/>
    <sortCondition descending="1" ref="G5:G543"/>
  </sortState>
  <mergeCells count="7">
    <mergeCell ref="Q553:Q554"/>
    <mergeCell ref="A2:J2"/>
    <mergeCell ref="B553:B554"/>
    <mergeCell ref="C553:C554"/>
    <mergeCell ref="D553:E553"/>
    <mergeCell ref="F553:M553"/>
    <mergeCell ref="N553:P553"/>
  </mergeCells>
  <conditionalFormatting sqref="P347:P352 P190:P200 P13:P20 P40:P70 P22:P27 P153:P188 P362:P378 P74:P94 P332:P345 P354:P360 P272:P276 P96:P151 P202:P264 P266:P270 P278:P330 P72 P29:P38 P380:P547">
    <cfRule type="duplicateValues" dxfId="15" priority="2"/>
  </conditionalFormatting>
  <conditionalFormatting sqref="M5:M550">
    <cfRule type="duplicateValues" dxfId="14" priority="1"/>
  </conditionalFormatting>
  <pageMargins left="0.45" right="0.2" top="0.5" bottom="0.5" header="0.3" footer="0.3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topLeftCell="A34" zoomScale="85" zoomScaleNormal="85" workbookViewId="0">
      <selection activeCell="J1" sqref="J1"/>
    </sheetView>
  </sheetViews>
  <sheetFormatPr defaultRowHeight="15" x14ac:dyDescent="0.25"/>
  <cols>
    <col min="1" max="1" width="6.28515625" style="27" customWidth="1"/>
    <col min="2" max="2" width="25.42578125" style="27" customWidth="1"/>
    <col min="3" max="3" width="13.5703125" style="27" customWidth="1"/>
    <col min="4" max="4" width="11.140625" style="27" customWidth="1"/>
    <col min="5" max="5" width="14.85546875" style="27" hidden="1" customWidth="1"/>
    <col min="6" max="6" width="11.5703125" style="27" hidden="1" customWidth="1"/>
    <col min="7" max="7" width="9.42578125" style="27" hidden="1" customWidth="1"/>
    <col min="8" max="8" width="25.85546875" style="27" customWidth="1"/>
    <col min="9" max="10" width="9.42578125" style="27" customWidth="1"/>
    <col min="11" max="11" width="9.28515625" style="27" customWidth="1"/>
    <col min="12" max="12" width="10.28515625" style="27" customWidth="1"/>
    <col min="13" max="13" width="8" style="27" customWidth="1"/>
    <col min="14" max="14" width="9.140625" style="27" customWidth="1"/>
    <col min="15" max="16" width="9.140625" style="27"/>
    <col min="17" max="17" width="9.140625" style="27" hidden="1" customWidth="1"/>
    <col min="18" max="16384" width="9.140625" style="27"/>
  </cols>
  <sheetData>
    <row r="1" spans="1:17" s="24" customFormat="1" ht="17.25" customHeight="1" x14ac:dyDescent="0.25">
      <c r="A1" s="17" t="s">
        <v>18</v>
      </c>
      <c r="B1" s="18"/>
      <c r="C1" s="19"/>
      <c r="D1" s="19"/>
      <c r="E1" s="19"/>
      <c r="F1" s="18"/>
      <c r="G1" s="19"/>
      <c r="H1" s="20" t="s">
        <v>1075</v>
      </c>
      <c r="J1" s="20"/>
    </row>
    <row r="2" spans="1:17" s="24" customFormat="1" ht="20.25" customHeight="1" x14ac:dyDescent="0.25">
      <c r="A2" s="124" t="s">
        <v>1056</v>
      </c>
      <c r="B2" s="124"/>
      <c r="C2" s="124"/>
      <c r="D2" s="124"/>
      <c r="E2" s="124"/>
      <c r="F2" s="124"/>
      <c r="G2" s="124"/>
      <c r="H2" s="124"/>
      <c r="I2" s="88"/>
      <c r="J2" s="58"/>
      <c r="K2" s="88"/>
      <c r="L2" s="88"/>
      <c r="M2" s="88"/>
    </row>
    <row r="3" spans="1:17" s="24" customFormat="1" ht="18.75" customHeight="1" x14ac:dyDescent="0.25">
      <c r="B3" s="48" t="s">
        <v>1052</v>
      </c>
      <c r="C3" s="48" t="s">
        <v>1068</v>
      </c>
      <c r="F3" s="47"/>
      <c r="G3" s="47"/>
      <c r="H3" s="47"/>
      <c r="I3" s="89"/>
      <c r="J3" s="89"/>
      <c r="K3" s="89"/>
      <c r="L3" s="89"/>
    </row>
    <row r="4" spans="1:17" s="26" customFormat="1" ht="19.5" customHeight="1" x14ac:dyDescent="0.25">
      <c r="A4" s="25" t="s">
        <v>0</v>
      </c>
      <c r="B4" s="25" t="s">
        <v>26</v>
      </c>
      <c r="C4" s="25" t="s">
        <v>1</v>
      </c>
      <c r="D4" s="101" t="s">
        <v>2</v>
      </c>
      <c r="E4" s="25" t="s">
        <v>21</v>
      </c>
      <c r="F4" s="41" t="s">
        <v>463</v>
      </c>
      <c r="G4" s="102" t="s">
        <v>87</v>
      </c>
      <c r="H4" s="25" t="s">
        <v>24</v>
      </c>
      <c r="I4" s="89"/>
      <c r="J4" s="96"/>
      <c r="K4" s="90"/>
      <c r="L4" s="90"/>
    </row>
    <row r="5" spans="1:17" ht="15" customHeight="1" x14ac:dyDescent="0.25">
      <c r="A5" s="100">
        <v>1</v>
      </c>
      <c r="B5" s="32" t="s">
        <v>503</v>
      </c>
      <c r="C5" s="29" t="s">
        <v>120</v>
      </c>
      <c r="D5" s="29" t="s">
        <v>8</v>
      </c>
      <c r="E5" s="29" t="s">
        <v>79</v>
      </c>
      <c r="F5" s="91">
        <v>20</v>
      </c>
      <c r="G5" s="29">
        <v>1</v>
      </c>
      <c r="H5" s="108" t="s">
        <v>1062</v>
      </c>
      <c r="J5" s="97"/>
      <c r="N5" s="92"/>
      <c r="Q5" s="49">
        <f>IF(TYPE(MATCH(MID($B$3,6,4),DSLop,0))=16,"",MATCH(MID($B$3,6,4),DSLop,0))</f>
        <v>456</v>
      </c>
    </row>
    <row r="6" spans="1:17" ht="15" customHeight="1" x14ac:dyDescent="0.25">
      <c r="A6" s="100">
        <v>2</v>
      </c>
      <c r="B6" s="32" t="s">
        <v>945</v>
      </c>
      <c r="C6" s="29" t="s">
        <v>213</v>
      </c>
      <c r="D6" s="29" t="s">
        <v>8</v>
      </c>
      <c r="E6" s="29" t="s">
        <v>79</v>
      </c>
      <c r="F6" s="91">
        <v>20.5</v>
      </c>
      <c r="G6" s="29">
        <v>3</v>
      </c>
      <c r="H6" s="108" t="s">
        <v>1062</v>
      </c>
      <c r="J6" s="97"/>
      <c r="N6" s="93"/>
      <c r="Q6" s="50">
        <f ca="1">IF(TYPE(MATCH(MID($B$3,6,4),OFFSET('Khối 10'!$F$5,Q5,0):'Khối 10'!$F$550,0)+Q5)=16,"",MATCH(MID($B$3,6,4),OFFSET('Khối 10'!$F$5,Q5,0):'Khối 10'!$F$550,0)+Q5)</f>
        <v>457</v>
      </c>
    </row>
    <row r="7" spans="1:17" ht="15" customHeight="1" x14ac:dyDescent="0.25">
      <c r="A7" s="100">
        <v>3</v>
      </c>
      <c r="B7" s="32" t="s">
        <v>507</v>
      </c>
      <c r="C7" s="29" t="s">
        <v>125</v>
      </c>
      <c r="D7" s="29" t="s">
        <v>10</v>
      </c>
      <c r="E7" s="29" t="s">
        <v>79</v>
      </c>
      <c r="F7" s="91">
        <v>19.5</v>
      </c>
      <c r="G7" s="29">
        <v>1</v>
      </c>
      <c r="H7" s="108" t="s">
        <v>1062</v>
      </c>
      <c r="J7" s="97"/>
      <c r="N7" s="93"/>
      <c r="Q7" s="50">
        <f ca="1">IF(TYPE(MATCH(MID($B$3,6,4),OFFSET('Khối 10'!$F$5,Q6,0):'Khối 10'!$F$550,0)+Q6)=16,"",MATCH(MID($B$3,6,4),OFFSET('Khối 10'!$F$5,Q6,0):'Khối 10'!$F$550,0)+Q6)</f>
        <v>458</v>
      </c>
    </row>
    <row r="8" spans="1:17" ht="15" customHeight="1" x14ac:dyDescent="0.25">
      <c r="A8" s="100">
        <v>4</v>
      </c>
      <c r="B8" s="32" t="s">
        <v>473</v>
      </c>
      <c r="C8" s="29" t="s">
        <v>88</v>
      </c>
      <c r="D8" s="29" t="s">
        <v>8</v>
      </c>
      <c r="E8" s="29" t="s">
        <v>79</v>
      </c>
      <c r="F8" s="91">
        <v>20.75</v>
      </c>
      <c r="G8" s="29">
        <v>3</v>
      </c>
      <c r="H8" s="108" t="s">
        <v>1062</v>
      </c>
      <c r="J8" s="97"/>
      <c r="N8" s="93"/>
      <c r="Q8" s="50">
        <f ca="1">IF(TYPE(MATCH(MID($B$3,6,4),OFFSET('Khối 10'!$F$5,Q7,0):'Khối 10'!$F$550,0)+Q7)=16,"",MATCH(MID($B$3,6,4),OFFSET('Khối 10'!$F$5,Q7,0):'Khối 10'!$F$550,0)+Q7)</f>
        <v>459</v>
      </c>
    </row>
    <row r="9" spans="1:17" ht="15" customHeight="1" x14ac:dyDescent="0.25">
      <c r="A9" s="100">
        <v>5</v>
      </c>
      <c r="B9" s="32" t="s">
        <v>916</v>
      </c>
      <c r="C9" s="29" t="s">
        <v>306</v>
      </c>
      <c r="D9" s="29" t="s">
        <v>8</v>
      </c>
      <c r="E9" s="29" t="s">
        <v>79</v>
      </c>
      <c r="F9" s="91">
        <v>21</v>
      </c>
      <c r="G9" s="29">
        <v>3</v>
      </c>
      <c r="H9" s="108" t="s">
        <v>1062</v>
      </c>
      <c r="J9" s="97"/>
      <c r="N9" s="93"/>
      <c r="Q9" s="50">
        <f ca="1">IF(TYPE(MATCH(MID($B$3,6,4),OFFSET('Khối 10'!$F$5,Q8,0):'Khối 10'!$F$550,0)+Q8)=16,"",MATCH(MID($B$3,6,4),OFFSET('Khối 10'!$F$5,Q8,0):'Khối 10'!$F$550,0)+Q8)</f>
        <v>460</v>
      </c>
    </row>
    <row r="10" spans="1:17" ht="15" customHeight="1" x14ac:dyDescent="0.25">
      <c r="A10" s="100">
        <v>6</v>
      </c>
      <c r="B10" s="32" t="s">
        <v>919</v>
      </c>
      <c r="C10" s="29" t="s">
        <v>406</v>
      </c>
      <c r="D10" s="29" t="s">
        <v>10</v>
      </c>
      <c r="E10" s="29" t="s">
        <v>79</v>
      </c>
      <c r="F10" s="91">
        <v>22</v>
      </c>
      <c r="G10" s="29">
        <v>3</v>
      </c>
      <c r="H10" s="108" t="s">
        <v>1062</v>
      </c>
      <c r="J10" s="97"/>
      <c r="N10" s="93"/>
      <c r="Q10" s="50">
        <f ca="1">IF(TYPE(MATCH(MID($B$3,6,4),OFFSET('Khối 10'!$F$5,Q9,0):'Khối 10'!$F$550,0)+Q9)=16,"",MATCH(MID($B$3,6,4),OFFSET('Khối 10'!$F$5,Q9,0):'Khối 10'!$F$550,0)+Q9)</f>
        <v>461</v>
      </c>
    </row>
    <row r="11" spans="1:17" ht="15" customHeight="1" x14ac:dyDescent="0.25">
      <c r="A11" s="100">
        <v>7</v>
      </c>
      <c r="B11" s="32" t="s">
        <v>516</v>
      </c>
      <c r="C11" s="29" t="s">
        <v>137</v>
      </c>
      <c r="D11" s="29" t="s">
        <v>10</v>
      </c>
      <c r="E11" s="29" t="s">
        <v>79</v>
      </c>
      <c r="F11" s="91">
        <v>20.25</v>
      </c>
      <c r="G11" s="29">
        <v>1</v>
      </c>
      <c r="H11" s="108" t="s">
        <v>1062</v>
      </c>
      <c r="J11" s="97"/>
      <c r="N11" s="93"/>
      <c r="Q11" s="50">
        <f ca="1">IF(TYPE(MATCH(MID($B$3,6,4),OFFSET('Khối 10'!$F$5,Q10,0):'Khối 10'!$F$550,0)+Q10)=16,"",MATCH(MID($B$3,6,4),OFFSET('Khối 10'!$F$5,Q10,0):'Khối 10'!$F$550,0)+Q10)</f>
        <v>462</v>
      </c>
    </row>
    <row r="12" spans="1:17" ht="15" customHeight="1" x14ac:dyDescent="0.25">
      <c r="A12" s="100">
        <v>8</v>
      </c>
      <c r="B12" s="32" t="s">
        <v>781</v>
      </c>
      <c r="C12" s="29" t="s">
        <v>338</v>
      </c>
      <c r="D12" s="29" t="s">
        <v>10</v>
      </c>
      <c r="E12" s="29" t="s">
        <v>79</v>
      </c>
      <c r="F12" s="91">
        <v>20.5</v>
      </c>
      <c r="G12" s="29">
        <v>2</v>
      </c>
      <c r="H12" s="108" t="s">
        <v>1062</v>
      </c>
      <c r="J12" s="97"/>
      <c r="N12" s="93"/>
      <c r="Q12" s="50">
        <f ca="1">IF(TYPE(MATCH(MID($B$3,6,4),OFFSET('Khối 10'!$F$5,Q11,0):'Khối 10'!$F$550,0)+Q11)=16,"",MATCH(MID($B$3,6,4),OFFSET('Khối 10'!$F$5,Q11,0):'Khối 10'!$F$550,0)+Q11)</f>
        <v>463</v>
      </c>
    </row>
    <row r="13" spans="1:17" ht="15" customHeight="1" x14ac:dyDescent="0.25">
      <c r="A13" s="100">
        <v>9</v>
      </c>
      <c r="B13" s="32" t="s">
        <v>830</v>
      </c>
      <c r="C13" s="29" t="s">
        <v>367</v>
      </c>
      <c r="D13" s="29" t="s">
        <v>10</v>
      </c>
      <c r="E13" s="29" t="s">
        <v>79</v>
      </c>
      <c r="F13" s="91">
        <v>21</v>
      </c>
      <c r="G13" s="29">
        <v>3</v>
      </c>
      <c r="H13" s="108" t="s">
        <v>1062</v>
      </c>
      <c r="J13" s="97"/>
      <c r="N13" s="93"/>
      <c r="Q13" s="50">
        <f ca="1">IF(TYPE(MATCH(MID($B$3,6,4),OFFSET('Khối 10'!$F$5,Q12,0):'Khối 10'!$F$550,0)+Q12)=16,"",MATCH(MID($B$3,6,4),OFFSET('Khối 10'!$F$5,Q12,0):'Khối 10'!$F$550,0)+Q12)</f>
        <v>464</v>
      </c>
    </row>
    <row r="14" spans="1:17" ht="15" customHeight="1" x14ac:dyDescent="0.25">
      <c r="A14" s="100">
        <v>10</v>
      </c>
      <c r="B14" s="32" t="s">
        <v>948</v>
      </c>
      <c r="C14" s="29" t="s">
        <v>68</v>
      </c>
      <c r="D14" s="29" t="s">
        <v>10</v>
      </c>
      <c r="E14" s="29" t="s">
        <v>79</v>
      </c>
      <c r="F14" s="91">
        <v>21.75</v>
      </c>
      <c r="G14" s="29">
        <v>3</v>
      </c>
      <c r="H14" s="108" t="s">
        <v>1062</v>
      </c>
      <c r="J14" s="97"/>
      <c r="N14" s="93"/>
      <c r="Q14" s="50">
        <f ca="1">IF(TYPE(MATCH(MID($B$3,6,4),OFFSET('Khối 10'!$F$5,Q13,0):'Khối 10'!$F$550,0)+Q13)=16,"",MATCH(MID($B$3,6,4),OFFSET('Khối 10'!$F$5,Q13,0):'Khối 10'!$F$550,0)+Q13)</f>
        <v>465</v>
      </c>
    </row>
    <row r="15" spans="1:17" ht="15" customHeight="1" x14ac:dyDescent="0.25">
      <c r="A15" s="100">
        <v>11</v>
      </c>
      <c r="B15" s="32" t="s">
        <v>550</v>
      </c>
      <c r="C15" s="29" t="s">
        <v>173</v>
      </c>
      <c r="D15" s="29" t="s">
        <v>8</v>
      </c>
      <c r="E15" s="29" t="s">
        <v>79</v>
      </c>
      <c r="F15" s="91">
        <v>24.75</v>
      </c>
      <c r="G15" s="29">
        <v>2</v>
      </c>
      <c r="H15" s="108" t="s">
        <v>1062</v>
      </c>
      <c r="J15" s="97"/>
      <c r="N15" s="93"/>
      <c r="Q15" s="50">
        <f ca="1">IF(TYPE(MATCH(MID($B$3,6,4),OFFSET('Khối 10'!$F$5,Q14,0):'Khối 10'!$F$550,0)+Q14)=16,"",MATCH(MID($B$3,6,4),OFFSET('Khối 10'!$F$5,Q14,0):'Khối 10'!$F$550,0)+Q14)</f>
        <v>466</v>
      </c>
    </row>
    <row r="16" spans="1:17" ht="15" customHeight="1" x14ac:dyDescent="0.25">
      <c r="A16" s="100">
        <v>12</v>
      </c>
      <c r="B16" s="32" t="s">
        <v>553</v>
      </c>
      <c r="C16" s="29" t="s">
        <v>176</v>
      </c>
      <c r="D16" s="29" t="s">
        <v>8</v>
      </c>
      <c r="E16" s="29" t="s">
        <v>79</v>
      </c>
      <c r="F16" s="91">
        <v>25</v>
      </c>
      <c r="G16" s="29">
        <v>2</v>
      </c>
      <c r="H16" s="108" t="s">
        <v>1062</v>
      </c>
      <c r="J16" s="97"/>
      <c r="N16" s="93"/>
      <c r="Q16" s="50">
        <f ca="1">IF(TYPE(MATCH(MID($B$3,6,4),OFFSET('Khối 10'!$F$5,Q15,0):'Khối 10'!$F$550,0)+Q15)=16,"",MATCH(MID($B$3,6,4),OFFSET('Khối 10'!$F$5,Q15,0):'Khối 10'!$F$550,0)+Q15)</f>
        <v>467</v>
      </c>
    </row>
    <row r="17" spans="1:17" ht="15" customHeight="1" x14ac:dyDescent="0.25">
      <c r="A17" s="100">
        <v>13</v>
      </c>
      <c r="B17" s="32" t="s">
        <v>554</v>
      </c>
      <c r="C17" s="29" t="s">
        <v>178</v>
      </c>
      <c r="D17" s="29" t="s">
        <v>10</v>
      </c>
      <c r="E17" s="29" t="s">
        <v>79</v>
      </c>
      <c r="F17" s="91">
        <v>23.75</v>
      </c>
      <c r="G17" s="29">
        <v>2</v>
      </c>
      <c r="H17" s="108" t="s">
        <v>1062</v>
      </c>
      <c r="J17" s="97"/>
      <c r="N17" s="93"/>
      <c r="Q17" s="50">
        <f ca="1">IF(TYPE(MATCH(MID($B$3,6,4),OFFSET('Khối 10'!$F$5,Q16,0):'Khối 10'!$F$550,0)+Q16)=16,"",MATCH(MID($B$3,6,4),OFFSET('Khối 10'!$F$5,Q16,0):'Khối 10'!$F$550,0)+Q16)</f>
        <v>468</v>
      </c>
    </row>
    <row r="18" spans="1:17" ht="15" customHeight="1" x14ac:dyDescent="0.25">
      <c r="A18" s="100">
        <v>14</v>
      </c>
      <c r="B18" s="32" t="s">
        <v>556</v>
      </c>
      <c r="C18" s="29" t="s">
        <v>159</v>
      </c>
      <c r="D18" s="29" t="s">
        <v>8</v>
      </c>
      <c r="E18" s="29" t="s">
        <v>79</v>
      </c>
      <c r="F18" s="91">
        <v>20.75</v>
      </c>
      <c r="G18" s="29">
        <v>2</v>
      </c>
      <c r="H18" s="108" t="s">
        <v>1062</v>
      </c>
      <c r="J18" s="97"/>
      <c r="N18" s="93"/>
      <c r="Q18" s="50">
        <f ca="1">IF(TYPE(MATCH(MID($B$3,6,4),OFFSET('Khối 10'!$F$5,Q17,0):'Khối 10'!$F$550,0)+Q17)=16,"",MATCH(MID($B$3,6,4),OFFSET('Khối 10'!$F$5,Q17,0):'Khối 10'!$F$550,0)+Q17)</f>
        <v>469</v>
      </c>
    </row>
    <row r="19" spans="1:17" ht="15" customHeight="1" x14ac:dyDescent="0.25">
      <c r="A19" s="100">
        <v>15</v>
      </c>
      <c r="B19" s="32" t="s">
        <v>788</v>
      </c>
      <c r="C19" s="29" t="s">
        <v>343</v>
      </c>
      <c r="D19" s="29" t="s">
        <v>10</v>
      </c>
      <c r="E19" s="29" t="s">
        <v>79</v>
      </c>
      <c r="F19" s="91">
        <v>21.75</v>
      </c>
      <c r="G19" s="29">
        <v>2</v>
      </c>
      <c r="H19" s="108" t="s">
        <v>1062</v>
      </c>
      <c r="J19" s="97"/>
      <c r="N19" s="93"/>
      <c r="Q19" s="50">
        <f ca="1">IF(TYPE(MATCH(MID($B$3,6,4),OFFSET('Khối 10'!$F$5,Q18,0):'Khối 10'!$F$550,0)+Q18)=16,"",MATCH(MID($B$3,6,4),OFFSET('Khối 10'!$F$5,Q18,0):'Khối 10'!$F$550,0)+Q18)</f>
        <v>470</v>
      </c>
    </row>
    <row r="20" spans="1:17" ht="15" customHeight="1" x14ac:dyDescent="0.25">
      <c r="A20" s="100">
        <v>16</v>
      </c>
      <c r="B20" s="32" t="s">
        <v>790</v>
      </c>
      <c r="C20" s="29" t="s">
        <v>283</v>
      </c>
      <c r="D20" s="29" t="s">
        <v>10</v>
      </c>
      <c r="E20" s="29" t="s">
        <v>79</v>
      </c>
      <c r="F20" s="91">
        <v>20.25</v>
      </c>
      <c r="G20" s="29">
        <v>3</v>
      </c>
      <c r="H20" s="108" t="s">
        <v>1062</v>
      </c>
      <c r="J20" s="97"/>
      <c r="N20" s="93"/>
      <c r="Q20" s="50">
        <f ca="1">IF(TYPE(MATCH(MID($B$3,6,4),OFFSET('Khối 10'!$F$5,Q19,0):'Khối 10'!$F$550,0)+Q19)=16,"",MATCH(MID($B$3,6,4),OFFSET('Khối 10'!$F$5,Q19,0):'Khối 10'!$F$550,0)+Q19)</f>
        <v>471</v>
      </c>
    </row>
    <row r="21" spans="1:17" ht="15" customHeight="1" x14ac:dyDescent="0.25">
      <c r="A21" s="100">
        <v>17</v>
      </c>
      <c r="B21" s="32" t="s">
        <v>570</v>
      </c>
      <c r="C21" s="29" t="s">
        <v>155</v>
      </c>
      <c r="D21" s="29" t="s">
        <v>8</v>
      </c>
      <c r="E21" s="29" t="s">
        <v>79</v>
      </c>
      <c r="F21" s="91">
        <v>28.5</v>
      </c>
      <c r="G21" s="29">
        <v>1</v>
      </c>
      <c r="H21" s="108" t="s">
        <v>1062</v>
      </c>
      <c r="J21" s="97"/>
      <c r="N21" s="93"/>
      <c r="Q21" s="50">
        <f ca="1">IF(TYPE(MATCH(MID($B$3,6,4),OFFSET('Khối 10'!$F$5,Q20,0):'Khối 10'!$F$550,0)+Q20)=16,"",MATCH(MID($B$3,6,4),OFFSET('Khối 10'!$F$5,Q20,0):'Khối 10'!$F$550,0)+Q20)</f>
        <v>472</v>
      </c>
    </row>
    <row r="22" spans="1:17" ht="15" customHeight="1" x14ac:dyDescent="0.25">
      <c r="A22" s="100">
        <v>18</v>
      </c>
      <c r="B22" s="32" t="s">
        <v>1025</v>
      </c>
      <c r="C22" s="29" t="s">
        <v>124</v>
      </c>
      <c r="D22" s="29" t="s">
        <v>10</v>
      </c>
      <c r="E22" s="29" t="s">
        <v>79</v>
      </c>
      <c r="F22" s="91">
        <v>20.75</v>
      </c>
      <c r="G22" s="29">
        <v>3</v>
      </c>
      <c r="H22" s="108" t="s">
        <v>1062</v>
      </c>
      <c r="J22" s="97"/>
      <c r="N22" s="93"/>
      <c r="Q22" s="50">
        <f ca="1">IF(TYPE(MATCH(MID($B$3,6,4),OFFSET('Khối 10'!$F$5,Q21,0):'Khối 10'!$F$550,0)+Q21)=16,"",MATCH(MID($B$3,6,4),OFFSET('Khối 10'!$F$5,Q21,0):'Khối 10'!$F$550,0)+Q21)</f>
        <v>473</v>
      </c>
    </row>
    <row r="23" spans="1:17" ht="15" customHeight="1" x14ac:dyDescent="0.25">
      <c r="A23" s="100">
        <v>19</v>
      </c>
      <c r="B23" s="32" t="s">
        <v>977</v>
      </c>
      <c r="C23" s="29" t="s">
        <v>375</v>
      </c>
      <c r="D23" s="29" t="s">
        <v>10</v>
      </c>
      <c r="E23" s="29" t="s">
        <v>79</v>
      </c>
      <c r="F23" s="91">
        <v>21.25</v>
      </c>
      <c r="G23" s="29">
        <v>3</v>
      </c>
      <c r="H23" s="108" t="s">
        <v>1062</v>
      </c>
      <c r="J23" s="97"/>
      <c r="N23" s="93"/>
      <c r="Q23" s="50">
        <f ca="1">IF(TYPE(MATCH(MID($B$3,6,4),OFFSET('Khối 10'!$F$5,Q22,0):'Khối 10'!$F$550,0)+Q22)=16,"",MATCH(MID($B$3,6,4),OFFSET('Khối 10'!$F$5,Q22,0):'Khối 10'!$F$550,0)+Q22)</f>
        <v>474</v>
      </c>
    </row>
    <row r="24" spans="1:17" ht="15" customHeight="1" x14ac:dyDescent="0.25">
      <c r="A24" s="100">
        <v>20</v>
      </c>
      <c r="B24" s="32" t="s">
        <v>575</v>
      </c>
      <c r="C24" s="29" t="s">
        <v>196</v>
      </c>
      <c r="D24" s="29" t="s">
        <v>8</v>
      </c>
      <c r="E24" s="29" t="s">
        <v>79</v>
      </c>
      <c r="F24" s="91">
        <v>22</v>
      </c>
      <c r="G24" s="29">
        <v>2</v>
      </c>
      <c r="H24" s="108" t="s">
        <v>1062</v>
      </c>
      <c r="J24" s="97"/>
      <c r="N24" s="93"/>
      <c r="Q24" s="50">
        <f ca="1">IF(TYPE(MATCH(MID($B$3,6,4),OFFSET('Khối 10'!$F$5,Q23,0):'Khối 10'!$F$550,0)+Q23)=16,"",MATCH(MID($B$3,6,4),OFFSET('Khối 10'!$F$5,Q23,0):'Khối 10'!$F$550,0)+Q23)</f>
        <v>475</v>
      </c>
    </row>
    <row r="25" spans="1:17" ht="15" customHeight="1" x14ac:dyDescent="0.25">
      <c r="A25" s="100">
        <v>21</v>
      </c>
      <c r="B25" s="32" t="s">
        <v>860</v>
      </c>
      <c r="C25" s="29" t="s">
        <v>382</v>
      </c>
      <c r="D25" s="29" t="s">
        <v>8</v>
      </c>
      <c r="E25" s="29" t="s">
        <v>79</v>
      </c>
      <c r="F25" s="91">
        <v>20.5</v>
      </c>
      <c r="G25" s="29">
        <v>2</v>
      </c>
      <c r="H25" s="108" t="s">
        <v>1062</v>
      </c>
      <c r="J25" s="97"/>
      <c r="N25" s="93"/>
      <c r="Q25" s="50">
        <f ca="1">IF(TYPE(MATCH(MID($B$3,6,4),OFFSET('Khối 10'!$F$5,Q24,0):'Khối 10'!$F$550,0)+Q24)=16,"",MATCH(MID($B$3,6,4),OFFSET('Khối 10'!$F$5,Q24,0):'Khối 10'!$F$550,0)+Q24)</f>
        <v>476</v>
      </c>
    </row>
    <row r="26" spans="1:17" ht="15" customHeight="1" x14ac:dyDescent="0.25">
      <c r="A26" s="100">
        <v>22</v>
      </c>
      <c r="B26" s="32" t="s">
        <v>799</v>
      </c>
      <c r="C26" s="29" t="s">
        <v>351</v>
      </c>
      <c r="D26" s="29" t="s">
        <v>8</v>
      </c>
      <c r="E26" s="29" t="s">
        <v>79</v>
      </c>
      <c r="F26" s="91">
        <v>22</v>
      </c>
      <c r="G26" s="29">
        <v>2</v>
      </c>
      <c r="H26" s="108" t="s">
        <v>1062</v>
      </c>
      <c r="J26" s="97"/>
      <c r="N26" s="93"/>
      <c r="Q26" s="50">
        <f ca="1">IF(TYPE(MATCH(MID($B$3,6,4),OFFSET('Khối 10'!$F$5,Q25,0):'Khối 10'!$F$550,0)+Q25)=16,"",MATCH(MID($B$3,6,4),OFFSET('Khối 10'!$F$5,Q25,0):'Khối 10'!$F$550,0)+Q25)</f>
        <v>477</v>
      </c>
    </row>
    <row r="27" spans="1:17" ht="15" customHeight="1" x14ac:dyDescent="0.25">
      <c r="A27" s="100">
        <v>23</v>
      </c>
      <c r="B27" s="32" t="s">
        <v>595</v>
      </c>
      <c r="C27" s="29" t="s">
        <v>214</v>
      </c>
      <c r="D27" s="29" t="s">
        <v>8</v>
      </c>
      <c r="E27" s="29" t="s">
        <v>79</v>
      </c>
      <c r="F27" s="91">
        <v>21.25</v>
      </c>
      <c r="G27" s="29">
        <v>2</v>
      </c>
      <c r="H27" s="108" t="s">
        <v>1062</v>
      </c>
      <c r="J27" s="97"/>
      <c r="N27" s="93"/>
      <c r="Q27" s="50">
        <f ca="1">IF(TYPE(MATCH(MID($B$3,6,4),OFFSET('Khối 10'!$F$5,Q26,0):'Khối 10'!$F$550,0)+Q26)=16,"",MATCH(MID($B$3,6,4),OFFSET('Khối 10'!$F$5,Q26,0):'Khối 10'!$F$550,0)+Q26)</f>
        <v>478</v>
      </c>
    </row>
    <row r="28" spans="1:17" ht="15" customHeight="1" x14ac:dyDescent="0.25">
      <c r="A28" s="100">
        <v>24</v>
      </c>
      <c r="B28" s="32" t="s">
        <v>495</v>
      </c>
      <c r="C28" s="29" t="s">
        <v>111</v>
      </c>
      <c r="D28" s="29" t="s">
        <v>8</v>
      </c>
      <c r="E28" s="29" t="s">
        <v>79</v>
      </c>
      <c r="F28" s="91">
        <v>23.25</v>
      </c>
      <c r="G28" s="29">
        <v>3</v>
      </c>
      <c r="H28" s="108" t="s">
        <v>1062</v>
      </c>
      <c r="J28" s="97"/>
      <c r="N28" s="93"/>
      <c r="Q28" s="50">
        <f ca="1">IF(TYPE(MATCH(MID($B$3,6,4),OFFSET('Khối 10'!$F$5,Q27,0):'Khối 10'!$F$550,0)+Q27)=16,"",MATCH(MID($B$3,6,4),OFFSET('Khối 10'!$F$5,Q27,0):'Khối 10'!$F$550,0)+Q27)</f>
        <v>479</v>
      </c>
    </row>
    <row r="29" spans="1:17" ht="15" customHeight="1" x14ac:dyDescent="0.25">
      <c r="A29" s="100">
        <v>25</v>
      </c>
      <c r="B29" s="32" t="s">
        <v>1028</v>
      </c>
      <c r="C29" s="29" t="s">
        <v>459</v>
      </c>
      <c r="D29" s="29" t="s">
        <v>10</v>
      </c>
      <c r="E29" s="29" t="s">
        <v>79</v>
      </c>
      <c r="F29" s="91">
        <v>19.75</v>
      </c>
      <c r="G29" s="29">
        <v>2</v>
      </c>
      <c r="H29" s="108" t="s">
        <v>1062</v>
      </c>
      <c r="J29" s="97"/>
      <c r="N29" s="93"/>
      <c r="Q29" s="50">
        <f ca="1">IF(TYPE(MATCH(MID($B$3,6,4),OFFSET('Khối 10'!$F$5,Q28,0):'Khối 10'!$F$550,0)+Q28)=16,"",MATCH(MID($B$3,6,4),OFFSET('Khối 10'!$F$5,Q28,0):'Khối 10'!$F$550,0)+Q28)</f>
        <v>480</v>
      </c>
    </row>
    <row r="30" spans="1:17" ht="15" customHeight="1" x14ac:dyDescent="0.25">
      <c r="A30" s="100">
        <v>26</v>
      </c>
      <c r="B30" s="32" t="s">
        <v>627</v>
      </c>
      <c r="C30" s="29" t="s">
        <v>171</v>
      </c>
      <c r="D30" s="29" t="s">
        <v>10</v>
      </c>
      <c r="E30" s="29" t="s">
        <v>79</v>
      </c>
      <c r="F30" s="91">
        <v>20.75</v>
      </c>
      <c r="G30" s="29">
        <v>1</v>
      </c>
      <c r="H30" s="108" t="s">
        <v>1062</v>
      </c>
      <c r="J30" s="97"/>
      <c r="N30" s="93"/>
      <c r="Q30" s="50">
        <f ca="1">IF(TYPE(MATCH(MID($B$3,6,4),OFFSET('Khối 10'!$F$5,Q29,0):'Khối 10'!$F$550,0)+Q29)=16,"",MATCH(MID($B$3,6,4),OFFSET('Khối 10'!$F$5,Q29,0):'Khối 10'!$F$550,0)+Q29)</f>
        <v>481</v>
      </c>
    </row>
    <row r="31" spans="1:17" ht="15" customHeight="1" x14ac:dyDescent="0.25">
      <c r="A31" s="100">
        <v>27</v>
      </c>
      <c r="B31" s="32" t="s">
        <v>632</v>
      </c>
      <c r="C31" s="29" t="s">
        <v>102</v>
      </c>
      <c r="D31" s="29" t="s">
        <v>10</v>
      </c>
      <c r="E31" s="29" t="s">
        <v>79</v>
      </c>
      <c r="F31" s="91">
        <v>20.75</v>
      </c>
      <c r="G31" s="29">
        <v>1</v>
      </c>
      <c r="H31" s="108" t="s">
        <v>1062</v>
      </c>
      <c r="J31" s="97"/>
      <c r="N31" s="93"/>
      <c r="Q31" s="50">
        <f ca="1">IF(TYPE(MATCH(MID($B$3,6,4),OFFSET('Khối 10'!$F$5,Q30,0):'Khối 10'!$F$550,0)+Q30)=16,"",MATCH(MID($B$3,6,4),OFFSET('Khối 10'!$F$5,Q30,0):'Khối 10'!$F$550,0)+Q30)</f>
        <v>482</v>
      </c>
    </row>
    <row r="32" spans="1:17" ht="15" customHeight="1" x14ac:dyDescent="0.25">
      <c r="A32" s="100">
        <v>28</v>
      </c>
      <c r="B32" s="32" t="s">
        <v>644</v>
      </c>
      <c r="C32" s="29" t="s">
        <v>252</v>
      </c>
      <c r="D32" s="29" t="s">
        <v>10</v>
      </c>
      <c r="E32" s="29" t="s">
        <v>79</v>
      </c>
      <c r="F32" s="91">
        <v>25.75</v>
      </c>
      <c r="G32" s="29">
        <v>2</v>
      </c>
      <c r="H32" s="108" t="s">
        <v>1062</v>
      </c>
      <c r="J32" s="97"/>
      <c r="N32" s="93"/>
      <c r="Q32" s="50">
        <f ca="1">IF(TYPE(MATCH(MID($B$3,6,4),OFFSET('Khối 10'!$F$5,Q31,0):'Khối 10'!$F$550,0)+Q31)=16,"",MATCH(MID($B$3,6,4),OFFSET('Khối 10'!$F$5,Q31,0):'Khối 10'!$F$550,0)+Q31)</f>
        <v>483</v>
      </c>
    </row>
    <row r="33" spans="1:17" ht="15" customHeight="1" x14ac:dyDescent="0.25">
      <c r="A33" s="100">
        <v>29</v>
      </c>
      <c r="B33" s="32" t="s">
        <v>653</v>
      </c>
      <c r="C33" s="29" t="s">
        <v>103</v>
      </c>
      <c r="D33" s="29" t="s">
        <v>8</v>
      </c>
      <c r="E33" s="29" t="s">
        <v>79</v>
      </c>
      <c r="F33" s="91">
        <v>25.5</v>
      </c>
      <c r="G33" s="29">
        <v>1</v>
      </c>
      <c r="H33" s="108" t="s">
        <v>1062</v>
      </c>
      <c r="J33" s="97"/>
      <c r="N33" s="93"/>
      <c r="Q33" s="50">
        <f ca="1">IF(TYPE(MATCH(MID($B$3,6,4),OFFSET('Khối 10'!$F$5,Q32,0):'Khối 10'!$F$550,0)+Q32)=16,"",MATCH(MID($B$3,6,4),OFFSET('Khối 10'!$F$5,Q32,0):'Khối 10'!$F$550,0)+Q32)</f>
        <v>484</v>
      </c>
    </row>
    <row r="34" spans="1:17" ht="15" customHeight="1" x14ac:dyDescent="0.25">
      <c r="A34" s="100">
        <v>30</v>
      </c>
      <c r="B34" s="32" t="s">
        <v>806</v>
      </c>
      <c r="C34" s="29" t="s">
        <v>354</v>
      </c>
      <c r="D34" s="29" t="s">
        <v>10</v>
      </c>
      <c r="E34" s="29" t="s">
        <v>79</v>
      </c>
      <c r="F34" s="91">
        <v>20.75</v>
      </c>
      <c r="G34" s="29">
        <v>2</v>
      </c>
      <c r="H34" s="108" t="s">
        <v>1062</v>
      </c>
      <c r="J34" s="97"/>
      <c r="N34" s="93"/>
      <c r="Q34" s="50">
        <f ca="1">IF(TYPE(MATCH(MID($B$3,6,4),OFFSET('Khối 10'!$F$5,Q33,0):'Khối 10'!$F$550,0)+Q33)=16,"",MATCH(MID($B$3,6,4),OFFSET('Khối 10'!$F$5,Q33,0):'Khối 10'!$F$550,0)+Q33)</f>
        <v>485</v>
      </c>
    </row>
    <row r="35" spans="1:17" ht="15" customHeight="1" x14ac:dyDescent="0.25">
      <c r="A35" s="100">
        <v>31</v>
      </c>
      <c r="B35" s="32" t="s">
        <v>663</v>
      </c>
      <c r="C35" s="29" t="s">
        <v>147</v>
      </c>
      <c r="D35" s="29" t="s">
        <v>8</v>
      </c>
      <c r="E35" s="29" t="s">
        <v>79</v>
      </c>
      <c r="F35" s="91">
        <v>24.25</v>
      </c>
      <c r="G35" s="29">
        <v>2</v>
      </c>
      <c r="H35" s="108" t="s">
        <v>1062</v>
      </c>
      <c r="J35" s="97"/>
      <c r="N35" s="93"/>
      <c r="Q35" s="50">
        <f ca="1">IF(TYPE(MATCH(MID($B$3,6,4),OFFSET('Khối 10'!$F$5,Q34,0):'Khối 10'!$F$550,0)+Q34)=16,"",MATCH(MID($B$3,6,4),OFFSET('Khối 10'!$F$5,Q34,0):'Khối 10'!$F$550,0)+Q34)</f>
        <v>486</v>
      </c>
    </row>
    <row r="36" spans="1:17" ht="15" customHeight="1" x14ac:dyDescent="0.25">
      <c r="A36" s="100">
        <v>32</v>
      </c>
      <c r="B36" s="32" t="s">
        <v>672</v>
      </c>
      <c r="C36" s="29" t="s">
        <v>222</v>
      </c>
      <c r="D36" s="29" t="s">
        <v>10</v>
      </c>
      <c r="E36" s="29" t="s">
        <v>79</v>
      </c>
      <c r="F36" s="91">
        <v>25.25</v>
      </c>
      <c r="G36" s="29">
        <v>1</v>
      </c>
      <c r="H36" s="108" t="s">
        <v>1062</v>
      </c>
      <c r="J36" s="97"/>
      <c r="N36" s="93"/>
      <c r="Q36" s="50">
        <f ca="1">IF(TYPE(MATCH(MID($B$3,6,4),OFFSET('Khối 10'!$F$5,Q35,0):'Khối 10'!$F$550,0)+Q35)=16,"",MATCH(MID($B$3,6,4),OFFSET('Khối 10'!$F$5,Q35,0):'Khối 10'!$F$550,0)+Q35)</f>
        <v>487</v>
      </c>
    </row>
    <row r="37" spans="1:17" ht="15" customHeight="1" x14ac:dyDescent="0.25">
      <c r="A37" s="100">
        <v>33</v>
      </c>
      <c r="B37" s="32" t="s">
        <v>678</v>
      </c>
      <c r="C37" s="29" t="s">
        <v>176</v>
      </c>
      <c r="D37" s="29" t="s">
        <v>8</v>
      </c>
      <c r="E37" s="29" t="s">
        <v>79</v>
      </c>
      <c r="F37" s="91">
        <v>21.5</v>
      </c>
      <c r="G37" s="29">
        <v>2</v>
      </c>
      <c r="H37" s="108" t="s">
        <v>1062</v>
      </c>
      <c r="J37" s="97"/>
      <c r="N37" s="93"/>
      <c r="Q37" s="50">
        <f ca="1">IF(TYPE(MATCH(MID($B$3,6,4),OFFSET('Khối 10'!$F$5,Q36,0):'Khối 10'!$F$550,0)+Q36)=16,"",MATCH(MID($B$3,6,4),OFFSET('Khối 10'!$F$5,Q36,0):'Khối 10'!$F$550,0)+Q36)</f>
        <v>488</v>
      </c>
    </row>
    <row r="38" spans="1:17" ht="15" customHeight="1" x14ac:dyDescent="0.25">
      <c r="A38" s="100">
        <v>34</v>
      </c>
      <c r="B38" s="32" t="s">
        <v>485</v>
      </c>
      <c r="C38" s="29" t="s">
        <v>102</v>
      </c>
      <c r="D38" s="29" t="s">
        <v>10</v>
      </c>
      <c r="E38" s="29" t="s">
        <v>79</v>
      </c>
      <c r="F38" s="91">
        <v>22.25</v>
      </c>
      <c r="G38" s="29">
        <v>2</v>
      </c>
      <c r="H38" s="108" t="s">
        <v>1062</v>
      </c>
      <c r="J38" s="97"/>
      <c r="N38" s="93"/>
      <c r="Q38" s="50">
        <f ca="1">IF(TYPE(MATCH(MID($B$3,6,4),OFFSET('Khối 10'!$F$5,Q37,0):'Khối 10'!$F$550,0)+Q37)=16,"",MATCH(MID($B$3,6,4),OFFSET('Khối 10'!$F$5,Q37,0):'Khối 10'!$F$550,0)+Q37)</f>
        <v>489</v>
      </c>
    </row>
    <row r="39" spans="1:17" ht="15" customHeight="1" x14ac:dyDescent="0.25">
      <c r="A39" s="100">
        <v>35</v>
      </c>
      <c r="B39" s="32" t="s">
        <v>679</v>
      </c>
      <c r="C39" s="29" t="s">
        <v>271</v>
      </c>
      <c r="D39" s="29" t="s">
        <v>10</v>
      </c>
      <c r="E39" s="29" t="s">
        <v>79</v>
      </c>
      <c r="F39" s="91">
        <v>24.5</v>
      </c>
      <c r="G39" s="29">
        <v>2</v>
      </c>
      <c r="H39" s="108" t="s">
        <v>1062</v>
      </c>
      <c r="J39" s="97"/>
      <c r="N39" s="93"/>
      <c r="Q39" s="50">
        <f ca="1">IF(TYPE(MATCH(MID($B$3,6,4),OFFSET('Khối 10'!$F$5,Q38,0):'Khối 10'!$F$550,0)+Q38)=16,"",MATCH(MID($B$3,6,4),OFFSET('Khối 10'!$F$5,Q38,0):'Khối 10'!$F$550,0)+Q38)</f>
        <v>490</v>
      </c>
    </row>
    <row r="40" spans="1:17" ht="15" customHeight="1" x14ac:dyDescent="0.25">
      <c r="A40" s="100">
        <v>36</v>
      </c>
      <c r="B40" s="32" t="s">
        <v>817</v>
      </c>
      <c r="C40" s="29" t="s">
        <v>350</v>
      </c>
      <c r="D40" s="29" t="s">
        <v>10</v>
      </c>
      <c r="E40" s="29" t="s">
        <v>79</v>
      </c>
      <c r="F40" s="91">
        <v>20.5</v>
      </c>
      <c r="G40" s="29">
        <v>3</v>
      </c>
      <c r="H40" s="108" t="s">
        <v>1062</v>
      </c>
      <c r="J40" s="97"/>
      <c r="N40" s="93"/>
      <c r="Q40" s="50">
        <f ca="1">IF(TYPE(MATCH(MID($B$3,6,4),OFFSET('Khối 10'!$F$5,Q39,0):'Khối 10'!$F$550,0)+Q39)=16,"",MATCH(MID($B$3,6,4),OFFSET('Khối 10'!$F$5,Q39,0):'Khối 10'!$F$550,0)+Q39)</f>
        <v>491</v>
      </c>
    </row>
    <row r="41" spans="1:17" ht="15" customHeight="1" x14ac:dyDescent="0.25">
      <c r="A41" s="100">
        <v>37</v>
      </c>
      <c r="B41" s="32" t="s">
        <v>1015</v>
      </c>
      <c r="C41" s="29" t="s">
        <v>185</v>
      </c>
      <c r="D41" s="29" t="s">
        <v>8</v>
      </c>
      <c r="E41" s="29" t="s">
        <v>79</v>
      </c>
      <c r="F41" s="91">
        <v>22</v>
      </c>
      <c r="G41" s="29">
        <v>3</v>
      </c>
      <c r="H41" s="108" t="s">
        <v>1062</v>
      </c>
      <c r="J41" s="97"/>
      <c r="N41" s="93"/>
      <c r="Q41" s="50">
        <f ca="1">IF(TYPE(MATCH(MID($B$3,6,4),OFFSET('Khối 10'!$F$5,Q40,0):'Khối 10'!$F$550,0)+Q40)=16,"",MATCH(MID($B$3,6,4),OFFSET('Khối 10'!$F$5,Q40,0):'Khối 10'!$F$550,0)+Q40)</f>
        <v>492</v>
      </c>
    </row>
    <row r="42" spans="1:17" ht="15" customHeight="1" x14ac:dyDescent="0.25">
      <c r="A42" s="100">
        <v>38</v>
      </c>
      <c r="B42" s="32" t="s">
        <v>708</v>
      </c>
      <c r="C42" s="29" t="s">
        <v>295</v>
      </c>
      <c r="D42" s="29" t="s">
        <v>8</v>
      </c>
      <c r="E42" s="29" t="s">
        <v>79</v>
      </c>
      <c r="F42" s="91">
        <v>23.75</v>
      </c>
      <c r="G42" s="29">
        <v>2</v>
      </c>
      <c r="H42" s="108" t="s">
        <v>1062</v>
      </c>
      <c r="J42" s="97"/>
      <c r="N42" s="93"/>
      <c r="Q42" s="50">
        <f ca="1">IF(TYPE(MATCH(MID($B$3,6,4),OFFSET('Khối 10'!$F$5,Q41,0):'Khối 10'!$F$550,0)+Q41)=16,"",MATCH(MID($B$3,6,4),OFFSET('Khối 10'!$F$5,Q41,0):'Khối 10'!$F$550,0)+Q41)</f>
        <v>493</v>
      </c>
    </row>
    <row r="43" spans="1:17" ht="15" customHeight="1" x14ac:dyDescent="0.25">
      <c r="A43" s="100">
        <v>39</v>
      </c>
      <c r="B43" s="32" t="s">
        <v>989</v>
      </c>
      <c r="C43" s="29" t="s">
        <v>187</v>
      </c>
      <c r="D43" s="29" t="s">
        <v>8</v>
      </c>
      <c r="E43" s="29" t="s">
        <v>79</v>
      </c>
      <c r="F43" s="91">
        <v>20.25</v>
      </c>
      <c r="G43" s="29">
        <v>3</v>
      </c>
      <c r="H43" s="108" t="s">
        <v>1062</v>
      </c>
      <c r="J43" s="97"/>
      <c r="N43" s="93"/>
      <c r="Q43" s="50">
        <f ca="1">IF(TYPE(MATCH(MID($B$3,6,4),OFFSET('Khối 10'!$F$5,Q42,0):'Khối 10'!$F$550,0)+Q42)=16,"",MATCH(MID($B$3,6,4),OFFSET('Khối 10'!$F$5,Q42,0):'Khối 10'!$F$550,0)+Q42)</f>
        <v>494</v>
      </c>
    </row>
    <row r="44" spans="1:17" ht="15" customHeight="1" x14ac:dyDescent="0.25">
      <c r="A44" s="100">
        <v>40</v>
      </c>
      <c r="B44" s="32" t="s">
        <v>962</v>
      </c>
      <c r="C44" s="29" t="s">
        <v>125</v>
      </c>
      <c r="D44" s="29" t="s">
        <v>8</v>
      </c>
      <c r="E44" s="29" t="s">
        <v>79</v>
      </c>
      <c r="F44" s="91">
        <v>21.25</v>
      </c>
      <c r="G44" s="29">
        <v>3</v>
      </c>
      <c r="H44" s="108" t="s">
        <v>1062</v>
      </c>
      <c r="J44" s="97"/>
      <c r="N44" s="93"/>
      <c r="Q44" s="50">
        <f ca="1">IF(TYPE(MATCH(MID($B$3,6,4),OFFSET('Khối 10'!$F$5,Q43,0):'Khối 10'!$F$550,0)+Q43)=16,"",MATCH(MID($B$3,6,4),OFFSET('Khối 10'!$F$5,Q43,0):'Khối 10'!$F$550,0)+Q43)</f>
        <v>495</v>
      </c>
    </row>
    <row r="45" spans="1:17" ht="15" customHeight="1" x14ac:dyDescent="0.25">
      <c r="A45" s="100">
        <v>41</v>
      </c>
      <c r="B45" s="32" t="s">
        <v>724</v>
      </c>
      <c r="C45" s="29" t="s">
        <v>302</v>
      </c>
      <c r="D45" s="29" t="s">
        <v>8</v>
      </c>
      <c r="E45" s="29" t="s">
        <v>79</v>
      </c>
      <c r="F45" s="91">
        <v>19.25</v>
      </c>
      <c r="G45" s="29">
        <v>1</v>
      </c>
      <c r="H45" s="108" t="s">
        <v>1062</v>
      </c>
      <c r="J45" s="97"/>
      <c r="N45" s="93"/>
      <c r="Q45" s="50">
        <f ca="1">IF(TYPE(MATCH(MID($B$3,6,4),OFFSET('Khối 10'!$F$5,Q44,0):'Khối 10'!$F$550,0)+Q44)=16,"",MATCH(MID($B$3,6,4),OFFSET('Khối 10'!$F$5,Q44,0):'Khối 10'!$F$550,0)+Q44)</f>
        <v>496</v>
      </c>
    </row>
    <row r="46" spans="1:17" ht="15" customHeight="1" x14ac:dyDescent="0.25">
      <c r="A46" s="100">
        <v>42</v>
      </c>
      <c r="B46" s="32" t="s">
        <v>730</v>
      </c>
      <c r="C46" s="29" t="s">
        <v>304</v>
      </c>
      <c r="D46" s="29" t="s">
        <v>8</v>
      </c>
      <c r="E46" s="29" t="s">
        <v>79</v>
      </c>
      <c r="F46" s="91">
        <v>22.5</v>
      </c>
      <c r="G46" s="29">
        <v>2</v>
      </c>
      <c r="H46" s="108" t="s">
        <v>1062</v>
      </c>
      <c r="J46" s="97"/>
      <c r="N46" s="93"/>
      <c r="Q46" s="50">
        <f ca="1">IF(TYPE(MATCH(MID($B$3,6,4),OFFSET('Khối 10'!$F$5,Q45,0):'Khối 10'!$F$550,0)+Q45)=16,"",MATCH(MID($B$3,6,4),OFFSET('Khối 10'!$F$5,Q45,0):'Khối 10'!$F$550,0)+Q45)</f>
        <v>497</v>
      </c>
    </row>
    <row r="47" spans="1:17" ht="15" customHeight="1" x14ac:dyDescent="0.25">
      <c r="A47" s="100">
        <v>43</v>
      </c>
      <c r="B47" s="32" t="s">
        <v>820</v>
      </c>
      <c r="C47" s="29" t="s">
        <v>362</v>
      </c>
      <c r="D47" s="29" t="s">
        <v>10</v>
      </c>
      <c r="E47" s="29" t="s">
        <v>79</v>
      </c>
      <c r="F47" s="91">
        <v>19.5</v>
      </c>
      <c r="G47" s="29">
        <v>2</v>
      </c>
      <c r="H47" s="108" t="s">
        <v>1062</v>
      </c>
      <c r="J47" s="97"/>
      <c r="N47" s="93"/>
      <c r="Q47" s="50">
        <f ca="1">IF(TYPE(MATCH(MID($B$3,6,4),OFFSET('Khối 10'!$F$5,Q46,0):'Khối 10'!$F$550,0)+Q46)=16,"",MATCH(MID($B$3,6,4),OFFSET('Khối 10'!$F$5,Q46,0):'Khối 10'!$F$550,0)+Q46)</f>
        <v>498</v>
      </c>
    </row>
    <row r="48" spans="1:17" ht="15" customHeight="1" x14ac:dyDescent="0.25">
      <c r="A48" s="100">
        <v>44</v>
      </c>
      <c r="B48" s="32" t="s">
        <v>760</v>
      </c>
      <c r="C48" s="29" t="s">
        <v>321</v>
      </c>
      <c r="D48" s="29" t="s">
        <v>8</v>
      </c>
      <c r="E48" s="29" t="s">
        <v>79</v>
      </c>
      <c r="F48" s="91">
        <v>20.75</v>
      </c>
      <c r="G48" s="29">
        <v>1</v>
      </c>
      <c r="H48" s="108" t="s">
        <v>1062</v>
      </c>
      <c r="J48" s="97"/>
      <c r="N48" s="93"/>
      <c r="Q48" s="50">
        <f ca="1">IF(TYPE(MATCH(MID($B$3,6,4),OFFSET('Khối 10'!$F$5,Q47,0):'Khối 10'!$F$550,0)+Q47)=16,"",MATCH(MID($B$3,6,4),OFFSET('Khối 10'!$F$5,Q47,0):'Khối 10'!$F$550,0)+Q47)</f>
        <v>499</v>
      </c>
    </row>
    <row r="49" spans="1:17" ht="15" customHeight="1" x14ac:dyDescent="0.25">
      <c r="A49" s="100">
        <v>45</v>
      </c>
      <c r="B49" s="32" t="s">
        <v>1037</v>
      </c>
      <c r="C49" s="29" t="s">
        <v>160</v>
      </c>
      <c r="D49" s="29" t="s">
        <v>8</v>
      </c>
      <c r="E49" s="29" t="s">
        <v>79</v>
      </c>
      <c r="F49" s="91">
        <v>20</v>
      </c>
      <c r="G49" s="29">
        <v>2</v>
      </c>
      <c r="H49" s="108" t="s">
        <v>1062</v>
      </c>
      <c r="J49" s="97"/>
      <c r="N49" s="93"/>
      <c r="Q49" s="50">
        <f ca="1">IF(TYPE(MATCH(MID($B$3,6,4),OFFSET('Khối 10'!$F$5,Q48,0):'Khối 10'!$F$550,0)+Q48)=16,"",MATCH(MID($B$3,6,4),OFFSET('Khối 10'!$F$5,Q48,0):'Khối 10'!$F$550,0)+Q48)</f>
        <v>500</v>
      </c>
    </row>
    <row r="50" spans="1:17" ht="15" customHeight="1" x14ac:dyDescent="0.25">
      <c r="A50" s="100" t="s">
        <v>1062</v>
      </c>
      <c r="B50" s="32" t="s">
        <v>1062</v>
      </c>
      <c r="C50" s="29" t="s">
        <v>1062</v>
      </c>
      <c r="D50" s="29" t="s">
        <v>1062</v>
      </c>
      <c r="E50" s="29" t="s">
        <v>1062</v>
      </c>
      <c r="F50" s="91" t="s">
        <v>1062</v>
      </c>
      <c r="G50" s="29" t="s">
        <v>1062</v>
      </c>
      <c r="H50" s="108" t="s">
        <v>1062</v>
      </c>
      <c r="J50" s="97"/>
      <c r="N50" s="93"/>
      <c r="Q50" s="50" t="str">
        <f ca="1">IF(TYPE(MATCH(MID($B$3,6,4),OFFSET('Khối 10'!$F$5,Q49,0):'Khối 10'!$F$550,0)+Q49)=16,"",MATCH(MID($B$3,6,4),OFFSET('Khối 10'!$F$5,Q49,0):'Khối 10'!$F$550,0)+Q49)</f>
        <v/>
      </c>
    </row>
    <row r="51" spans="1:17" ht="15" customHeight="1" x14ac:dyDescent="0.25">
      <c r="A51" s="100" t="s">
        <v>1062</v>
      </c>
      <c r="B51" s="32" t="s">
        <v>1062</v>
      </c>
      <c r="C51" s="29" t="s">
        <v>1062</v>
      </c>
      <c r="D51" s="29" t="s">
        <v>1062</v>
      </c>
      <c r="E51" s="29" t="s">
        <v>1062</v>
      </c>
      <c r="F51" s="91" t="s">
        <v>1062</v>
      </c>
      <c r="G51" s="29" t="s">
        <v>1062</v>
      </c>
      <c r="H51" s="108" t="s">
        <v>1062</v>
      </c>
      <c r="J51" s="97"/>
      <c r="N51" s="93"/>
      <c r="Q51" s="50" t="str">
        <f ca="1">IF(TYPE(MATCH(MID($B$3,6,4),OFFSET('Khối 10'!$F$5,Q50,0):'Khối 10'!$F$550,0)+Q50)=16,"",MATCH(MID($B$3,6,4),OFFSET('Khối 10'!$F$5,Q50,0):'Khối 10'!$F$550,0)+Q50)</f>
        <v/>
      </c>
    </row>
    <row r="52" spans="1:17" ht="11.25" customHeight="1" x14ac:dyDescent="0.25"/>
    <row r="53" spans="1:17" hidden="1" x14ac:dyDescent="0.25">
      <c r="A53" s="59" t="s">
        <v>10</v>
      </c>
      <c r="B53" s="59" t="s">
        <v>8</v>
      </c>
      <c r="C53" s="94" t="s">
        <v>1057</v>
      </c>
      <c r="D53" s="94" t="s">
        <v>1058</v>
      </c>
      <c r="F53" s="94" t="s">
        <v>1059</v>
      </c>
      <c r="G53" s="95" t="s">
        <v>41</v>
      </c>
    </row>
    <row r="54" spans="1:17" hidden="1" x14ac:dyDescent="0.25">
      <c r="A54" s="28">
        <f>COUNTIF($D$5:$D$51,A53)</f>
        <v>21</v>
      </c>
      <c r="B54" s="28">
        <f>COUNTIF($D$5:$D$51,B53)</f>
        <v>24</v>
      </c>
      <c r="C54" s="28">
        <f>COUNTIF($G$5:$G$51,1)</f>
        <v>10</v>
      </c>
      <c r="D54" s="28">
        <f>COUNTIF($G$5:$G$51,2)</f>
        <v>21</v>
      </c>
      <c r="F54" s="28">
        <f>COUNTIF($G$5:$G$51,3)</f>
        <v>14</v>
      </c>
      <c r="G54" s="28">
        <f>COUNTIF($H$5:$H$51,G53)</f>
        <v>0</v>
      </c>
    </row>
    <row r="55" spans="1:17" ht="9.75" hidden="1" customHeight="1" x14ac:dyDescent="0.25"/>
    <row r="56" spans="1:17" hidden="1" x14ac:dyDescent="0.25">
      <c r="A56" s="123" t="s">
        <v>463</v>
      </c>
      <c r="B56" s="123"/>
      <c r="C56" s="123"/>
      <c r="D56" s="123"/>
      <c r="E56" s="123"/>
      <c r="F56" s="123"/>
      <c r="G56" s="123"/>
      <c r="H56" s="123"/>
      <c r="I56" s="123"/>
    </row>
    <row r="57" spans="1:17" hidden="1" x14ac:dyDescent="0.25">
      <c r="A57" s="94" t="s">
        <v>464</v>
      </c>
      <c r="B57" s="94" t="s">
        <v>466</v>
      </c>
      <c r="C57" s="94" t="s">
        <v>467</v>
      </c>
      <c r="D57" s="94" t="s">
        <v>468</v>
      </c>
      <c r="E57" s="94" t="s">
        <v>1044</v>
      </c>
      <c r="F57" s="94" t="s">
        <v>1044</v>
      </c>
      <c r="G57" s="94" t="s">
        <v>465</v>
      </c>
      <c r="H57" s="94" t="s">
        <v>469</v>
      </c>
      <c r="I57" s="98" t="s">
        <v>40</v>
      </c>
    </row>
    <row r="58" spans="1:17" hidden="1" x14ac:dyDescent="0.25">
      <c r="A58" s="28">
        <f>COUNTIF($F$5:$F$51,A57)</f>
        <v>0</v>
      </c>
      <c r="B58" s="28">
        <f>COUNTIF($F$5:$F$51,B57)-COUNTIF($F$5:$F$51,A57)</f>
        <v>1</v>
      </c>
      <c r="C58" s="28">
        <f>COUNTIF($F$5:$F$51,C57)-COUNTIF($F$5:$F$51,B57)</f>
        <v>0</v>
      </c>
      <c r="D58" s="28">
        <f>COUNTIF($F$5:$F$51,D57)-COUNTIF($F$5:$F$51,C57)</f>
        <v>7</v>
      </c>
      <c r="E58" s="28">
        <f>COUNTIF($F$5:$F$51,E57)-COUNTIF($F$5:$F$51,D57)</f>
        <v>9</v>
      </c>
      <c r="F58" s="28">
        <f>COUNTIF($F$5:$F$51,F57)-COUNTIF($F$5:$F$51,D57)</f>
        <v>9</v>
      </c>
      <c r="G58" s="28">
        <f>COUNTIF($F$5:$F$51,G57)-COUNTIF($F$5:$F$51,F57)</f>
        <v>24</v>
      </c>
      <c r="H58" s="28">
        <f>COUNTIF($F$5:$F$51,H57)</f>
        <v>4</v>
      </c>
      <c r="I58" s="99">
        <f>AVERAGE($F$5:$F$51)</f>
        <v>21.861111111111111</v>
      </c>
    </row>
    <row r="59" spans="1:17" hidden="1" x14ac:dyDescent="0.25"/>
    <row r="60" spans="1:17" hidden="1" x14ac:dyDescent="0.25"/>
    <row r="61" spans="1:17" hidden="1" x14ac:dyDescent="0.25"/>
  </sheetData>
  <mergeCells count="2">
    <mergeCell ref="A56:I56"/>
    <mergeCell ref="A2:H2"/>
  </mergeCells>
  <pageMargins left="0.65" right="0" top="0.25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zoomScale="85" zoomScaleNormal="85" workbookViewId="0">
      <selection activeCell="J1" sqref="J1"/>
    </sheetView>
  </sheetViews>
  <sheetFormatPr defaultRowHeight="15" x14ac:dyDescent="0.25"/>
  <cols>
    <col min="1" max="1" width="6.28515625" style="27" customWidth="1"/>
    <col min="2" max="2" width="25.42578125" style="27" customWidth="1"/>
    <col min="3" max="3" width="13.5703125" style="27" customWidth="1"/>
    <col min="4" max="4" width="11.140625" style="27" customWidth="1"/>
    <col min="5" max="5" width="14.85546875" style="27" hidden="1" customWidth="1"/>
    <col min="6" max="6" width="11.5703125" style="27" hidden="1" customWidth="1"/>
    <col min="7" max="7" width="9.42578125" style="27" hidden="1" customWidth="1"/>
    <col min="8" max="8" width="25.85546875" style="27" customWidth="1"/>
    <col min="9" max="10" width="9.42578125" style="27" customWidth="1"/>
    <col min="11" max="11" width="9.28515625" style="27" customWidth="1"/>
    <col min="12" max="12" width="10.28515625" style="27" customWidth="1"/>
    <col min="13" max="13" width="8" style="27" customWidth="1"/>
    <col min="14" max="14" width="9.140625" style="27" customWidth="1"/>
    <col min="15" max="16" width="9.140625" style="27"/>
    <col min="17" max="17" width="9.140625" style="27" hidden="1" customWidth="1"/>
    <col min="18" max="16384" width="9.140625" style="27"/>
  </cols>
  <sheetData>
    <row r="1" spans="1:17" s="24" customFormat="1" ht="17.25" customHeight="1" x14ac:dyDescent="0.25">
      <c r="A1" s="17" t="s">
        <v>18</v>
      </c>
      <c r="B1" s="18"/>
      <c r="C1" s="19"/>
      <c r="D1" s="19"/>
      <c r="E1" s="19"/>
      <c r="F1" s="19"/>
      <c r="G1" s="18"/>
      <c r="H1" s="31" t="s">
        <v>1075</v>
      </c>
      <c r="J1" s="31"/>
      <c r="K1" s="19"/>
    </row>
    <row r="2" spans="1:17" s="24" customFormat="1" ht="20.25" customHeight="1" x14ac:dyDescent="0.25">
      <c r="A2" s="124" t="s">
        <v>1056</v>
      </c>
      <c r="B2" s="124"/>
      <c r="C2" s="124"/>
      <c r="D2" s="124"/>
      <c r="E2" s="124"/>
      <c r="F2" s="124"/>
      <c r="G2" s="124"/>
      <c r="H2" s="124"/>
      <c r="I2" s="88"/>
      <c r="J2" s="58"/>
      <c r="K2" s="88"/>
      <c r="L2" s="88"/>
      <c r="M2" s="88"/>
    </row>
    <row r="3" spans="1:17" s="24" customFormat="1" ht="18.75" customHeight="1" x14ac:dyDescent="0.25">
      <c r="B3" s="48" t="s">
        <v>1053</v>
      </c>
      <c r="C3" s="48" t="s">
        <v>1067</v>
      </c>
      <c r="F3" s="47"/>
      <c r="G3" s="47"/>
      <c r="H3" s="47"/>
      <c r="I3" s="89"/>
      <c r="J3" s="89"/>
      <c r="K3" s="89"/>
      <c r="L3" s="89"/>
    </row>
    <row r="4" spans="1:17" s="26" customFormat="1" ht="19.5" customHeight="1" x14ac:dyDescent="0.25">
      <c r="A4" s="25" t="s">
        <v>0</v>
      </c>
      <c r="B4" s="25" t="s">
        <v>26</v>
      </c>
      <c r="C4" s="25" t="s">
        <v>1</v>
      </c>
      <c r="D4" s="101" t="s">
        <v>2</v>
      </c>
      <c r="E4" s="25" t="s">
        <v>21</v>
      </c>
      <c r="F4" s="41" t="s">
        <v>463</v>
      </c>
      <c r="G4" s="102" t="s">
        <v>87</v>
      </c>
      <c r="H4" s="25" t="s">
        <v>24</v>
      </c>
      <c r="I4" s="89"/>
      <c r="J4" s="96"/>
      <c r="K4" s="90"/>
      <c r="L4" s="90"/>
    </row>
    <row r="5" spans="1:17" ht="15" customHeight="1" x14ac:dyDescent="0.25">
      <c r="A5" s="100">
        <v>1</v>
      </c>
      <c r="B5" s="32" t="s">
        <v>505</v>
      </c>
      <c r="C5" s="29" t="s">
        <v>122</v>
      </c>
      <c r="D5" s="29" t="s">
        <v>10</v>
      </c>
      <c r="E5" s="29" t="s">
        <v>15</v>
      </c>
      <c r="F5" s="91">
        <v>20.5</v>
      </c>
      <c r="G5" s="29">
        <v>2</v>
      </c>
      <c r="H5" s="108" t="s">
        <v>1062</v>
      </c>
      <c r="J5" s="97"/>
      <c r="N5" s="92"/>
      <c r="Q5" s="49">
        <f>IF(TYPE(MATCH(MID($B$3,6,4),DSLop,0))=16,"",MATCH(MID($B$3,6,4),DSLop,0))</f>
        <v>501</v>
      </c>
    </row>
    <row r="6" spans="1:17" ht="15" customHeight="1" x14ac:dyDescent="0.25">
      <c r="A6" s="100">
        <v>2</v>
      </c>
      <c r="B6" s="32" t="s">
        <v>520</v>
      </c>
      <c r="C6" s="29" t="s">
        <v>141</v>
      </c>
      <c r="D6" s="29" t="s">
        <v>8</v>
      </c>
      <c r="E6" s="29" t="s">
        <v>15</v>
      </c>
      <c r="F6" s="91">
        <v>20</v>
      </c>
      <c r="G6" s="29">
        <v>1</v>
      </c>
      <c r="H6" s="108" t="s">
        <v>1062</v>
      </c>
      <c r="J6" s="97"/>
      <c r="N6" s="93"/>
      <c r="Q6" s="50">
        <f ca="1">IF(TYPE(MATCH(MID($B$3,6,4),OFFSET('Khối 10'!$F$5,Q5,0):'Khối 10'!$F$550,0)+Q5)=16,"",MATCH(MID($B$3,6,4),OFFSET('Khối 10'!$F$5,Q5,0):'Khối 10'!$F$550,0)+Q5)</f>
        <v>502</v>
      </c>
    </row>
    <row r="7" spans="1:17" ht="15" customHeight="1" x14ac:dyDescent="0.25">
      <c r="A7" s="100">
        <v>3</v>
      </c>
      <c r="B7" s="32" t="s">
        <v>999</v>
      </c>
      <c r="C7" s="29" t="s">
        <v>443</v>
      </c>
      <c r="D7" s="29" t="s">
        <v>10</v>
      </c>
      <c r="E7" s="29" t="s">
        <v>15</v>
      </c>
      <c r="F7" s="91">
        <v>21.25</v>
      </c>
      <c r="G7" s="29">
        <v>3</v>
      </c>
      <c r="H7" s="108" t="s">
        <v>1062</v>
      </c>
      <c r="J7" s="97"/>
      <c r="N7" s="93"/>
      <c r="Q7" s="50">
        <f ca="1">IF(TYPE(MATCH(MID($B$3,6,4),OFFSET('Khối 10'!$F$5,Q6,0):'Khối 10'!$F$550,0)+Q6)=16,"",MATCH(MID($B$3,6,4),OFFSET('Khối 10'!$F$5,Q6,0):'Khối 10'!$F$550,0)+Q6)</f>
        <v>503</v>
      </c>
    </row>
    <row r="8" spans="1:17" ht="15" customHeight="1" x14ac:dyDescent="0.25">
      <c r="A8" s="100">
        <v>4</v>
      </c>
      <c r="B8" s="32" t="s">
        <v>900</v>
      </c>
      <c r="C8" s="29" t="s">
        <v>403</v>
      </c>
      <c r="D8" s="29" t="s">
        <v>10</v>
      </c>
      <c r="E8" s="29" t="s">
        <v>15</v>
      </c>
      <c r="F8" s="91">
        <v>23</v>
      </c>
      <c r="G8" s="29">
        <v>2</v>
      </c>
      <c r="H8" s="108" t="s">
        <v>1062</v>
      </c>
      <c r="J8" s="97"/>
      <c r="N8" s="93"/>
      <c r="Q8" s="50">
        <f ca="1">IF(TYPE(MATCH(MID($B$3,6,4),OFFSET('Khối 10'!$F$5,Q7,0):'Khối 10'!$F$550,0)+Q7)=16,"",MATCH(MID($B$3,6,4),OFFSET('Khối 10'!$F$5,Q7,0):'Khối 10'!$F$550,0)+Q7)</f>
        <v>504</v>
      </c>
    </row>
    <row r="9" spans="1:17" ht="15" customHeight="1" x14ac:dyDescent="0.25">
      <c r="A9" s="100">
        <v>5</v>
      </c>
      <c r="B9" s="32" t="s">
        <v>545</v>
      </c>
      <c r="C9" s="29" t="s">
        <v>168</v>
      </c>
      <c r="D9" s="29" t="s">
        <v>8</v>
      </c>
      <c r="E9" s="29" t="s">
        <v>15</v>
      </c>
      <c r="F9" s="91">
        <v>21.25</v>
      </c>
      <c r="G9" s="29">
        <v>2</v>
      </c>
      <c r="H9" s="108" t="s">
        <v>1062</v>
      </c>
      <c r="J9" s="97"/>
      <c r="N9" s="93"/>
      <c r="Q9" s="50">
        <f ca="1">IF(TYPE(MATCH(MID($B$3,6,4),OFFSET('Khối 10'!$F$5,Q8,0):'Khối 10'!$F$550,0)+Q8)=16,"",MATCH(MID($B$3,6,4),OFFSET('Khối 10'!$F$5,Q8,0):'Khối 10'!$F$550,0)+Q8)</f>
        <v>505</v>
      </c>
    </row>
    <row r="10" spans="1:17" ht="15" customHeight="1" x14ac:dyDescent="0.25">
      <c r="A10" s="100">
        <v>6</v>
      </c>
      <c r="B10" s="32" t="s">
        <v>1002</v>
      </c>
      <c r="C10" s="29" t="s">
        <v>446</v>
      </c>
      <c r="D10" s="29" t="s">
        <v>8</v>
      </c>
      <c r="E10" s="29" t="s">
        <v>15</v>
      </c>
      <c r="F10" s="91">
        <v>22.75</v>
      </c>
      <c r="G10" s="29">
        <v>3</v>
      </c>
      <c r="H10" s="108" t="s">
        <v>1062</v>
      </c>
      <c r="J10" s="97"/>
      <c r="N10" s="93"/>
      <c r="Q10" s="50">
        <f ca="1">IF(TYPE(MATCH(MID($B$3,6,4),OFFSET('Khối 10'!$F$5,Q9,0):'Khối 10'!$F$550,0)+Q9)=16,"",MATCH(MID($B$3,6,4),OFFSET('Khối 10'!$F$5,Q9,0):'Khối 10'!$F$550,0)+Q9)</f>
        <v>506</v>
      </c>
    </row>
    <row r="11" spans="1:17" ht="15" customHeight="1" x14ac:dyDescent="0.25">
      <c r="A11" s="100">
        <v>7</v>
      </c>
      <c r="B11" s="32" t="s">
        <v>787</v>
      </c>
      <c r="C11" s="29" t="s">
        <v>173</v>
      </c>
      <c r="D11" s="29" t="s">
        <v>10</v>
      </c>
      <c r="E11" s="29" t="s">
        <v>15</v>
      </c>
      <c r="F11" s="91">
        <v>24</v>
      </c>
      <c r="G11" s="29">
        <v>1</v>
      </c>
      <c r="H11" s="108" t="s">
        <v>1062</v>
      </c>
      <c r="J11" s="97"/>
      <c r="N11" s="93"/>
      <c r="Q11" s="50">
        <f ca="1">IF(TYPE(MATCH(MID($B$3,6,4),OFFSET('Khối 10'!$F$5,Q10,0):'Khối 10'!$F$550,0)+Q10)=16,"",MATCH(MID($B$3,6,4),OFFSET('Khối 10'!$F$5,Q10,0):'Khối 10'!$F$550,0)+Q10)</f>
        <v>507</v>
      </c>
    </row>
    <row r="12" spans="1:17" ht="15" customHeight="1" x14ac:dyDescent="0.25">
      <c r="A12" s="100">
        <v>8</v>
      </c>
      <c r="B12" s="32" t="s">
        <v>1022</v>
      </c>
      <c r="C12" s="29" t="s">
        <v>230</v>
      </c>
      <c r="D12" s="29" t="s">
        <v>10</v>
      </c>
      <c r="E12" s="29" t="s">
        <v>15</v>
      </c>
      <c r="F12" s="91">
        <v>19.5</v>
      </c>
      <c r="G12" s="29">
        <v>1</v>
      </c>
      <c r="H12" s="108" t="s">
        <v>1062</v>
      </c>
      <c r="J12" s="97"/>
      <c r="N12" s="93"/>
      <c r="Q12" s="50">
        <f ca="1">IF(TYPE(MATCH(MID($B$3,6,4),OFFSET('Khối 10'!$F$5,Q11,0):'Khối 10'!$F$550,0)+Q11)=16,"",MATCH(MID($B$3,6,4),OFFSET('Khối 10'!$F$5,Q11,0):'Khối 10'!$F$550,0)+Q11)</f>
        <v>508</v>
      </c>
    </row>
    <row r="13" spans="1:17" ht="15" customHeight="1" x14ac:dyDescent="0.25">
      <c r="A13" s="100">
        <v>9</v>
      </c>
      <c r="B13" s="32" t="s">
        <v>558</v>
      </c>
      <c r="C13" s="29" t="s">
        <v>182</v>
      </c>
      <c r="D13" s="29" t="s">
        <v>10</v>
      </c>
      <c r="E13" s="29" t="s">
        <v>15</v>
      </c>
      <c r="F13" s="91">
        <v>24.5</v>
      </c>
      <c r="G13" s="29">
        <v>2</v>
      </c>
      <c r="H13" s="108" t="s">
        <v>1062</v>
      </c>
      <c r="J13" s="97"/>
      <c r="N13" s="93"/>
      <c r="Q13" s="50">
        <f ca="1">IF(TYPE(MATCH(MID($B$3,6,4),OFFSET('Khối 10'!$F$5,Q12,0):'Khối 10'!$F$550,0)+Q12)=16,"",MATCH(MID($B$3,6,4),OFFSET('Khối 10'!$F$5,Q12,0):'Khối 10'!$F$550,0)+Q12)</f>
        <v>509</v>
      </c>
    </row>
    <row r="14" spans="1:17" ht="15" customHeight="1" x14ac:dyDescent="0.25">
      <c r="A14" s="100">
        <v>10</v>
      </c>
      <c r="B14" s="32" t="s">
        <v>580</v>
      </c>
      <c r="C14" s="29" t="s">
        <v>201</v>
      </c>
      <c r="D14" s="29" t="s">
        <v>8</v>
      </c>
      <c r="E14" s="29" t="s">
        <v>15</v>
      </c>
      <c r="F14" s="91">
        <v>21.75</v>
      </c>
      <c r="G14" s="29">
        <v>1</v>
      </c>
      <c r="H14" s="108" t="s">
        <v>1062</v>
      </c>
      <c r="J14" s="97"/>
      <c r="N14" s="93"/>
      <c r="Q14" s="50">
        <f ca="1">IF(TYPE(MATCH(MID($B$3,6,4),OFFSET('Khối 10'!$F$5,Q13,0):'Khối 10'!$F$550,0)+Q13)=16,"",MATCH(MID($B$3,6,4),OFFSET('Khối 10'!$F$5,Q13,0):'Khối 10'!$F$550,0)+Q13)</f>
        <v>510</v>
      </c>
    </row>
    <row r="15" spans="1:17" ht="15" customHeight="1" x14ac:dyDescent="0.25">
      <c r="A15" s="100">
        <v>11</v>
      </c>
      <c r="B15" s="32" t="s">
        <v>585</v>
      </c>
      <c r="C15" s="29" t="s">
        <v>205</v>
      </c>
      <c r="D15" s="29" t="s">
        <v>8</v>
      </c>
      <c r="E15" s="29" t="s">
        <v>15</v>
      </c>
      <c r="F15" s="91">
        <v>26</v>
      </c>
      <c r="G15" s="29">
        <v>1</v>
      </c>
      <c r="H15" s="108" t="s">
        <v>1062</v>
      </c>
      <c r="J15" s="97"/>
      <c r="N15" s="93"/>
      <c r="Q15" s="50">
        <f ca="1">IF(TYPE(MATCH(MID($B$3,6,4),OFFSET('Khối 10'!$F$5,Q14,0):'Khối 10'!$F$550,0)+Q14)=16,"",MATCH(MID($B$3,6,4),OFFSET('Khối 10'!$F$5,Q14,0):'Khối 10'!$F$550,0)+Q14)</f>
        <v>511</v>
      </c>
    </row>
    <row r="16" spans="1:17" ht="15" customHeight="1" x14ac:dyDescent="0.25">
      <c r="A16" s="100">
        <v>12</v>
      </c>
      <c r="B16" s="32" t="s">
        <v>1008</v>
      </c>
      <c r="C16" s="29" t="s">
        <v>244</v>
      </c>
      <c r="D16" s="29" t="s">
        <v>8</v>
      </c>
      <c r="E16" s="29" t="s">
        <v>15</v>
      </c>
      <c r="F16" s="91">
        <v>21</v>
      </c>
      <c r="G16" s="29">
        <v>3</v>
      </c>
      <c r="H16" s="108" t="s">
        <v>1062</v>
      </c>
      <c r="J16" s="97"/>
      <c r="N16" s="93"/>
      <c r="Q16" s="50">
        <f ca="1">IF(TYPE(MATCH(MID($B$3,6,4),OFFSET('Khối 10'!$F$5,Q15,0):'Khối 10'!$F$550,0)+Q15)=16,"",MATCH(MID($B$3,6,4),OFFSET('Khối 10'!$F$5,Q15,0):'Khối 10'!$F$550,0)+Q15)</f>
        <v>512</v>
      </c>
    </row>
    <row r="17" spans="1:17" ht="15" customHeight="1" x14ac:dyDescent="0.25">
      <c r="A17" s="100">
        <v>13</v>
      </c>
      <c r="B17" s="32" t="s">
        <v>587</v>
      </c>
      <c r="C17" s="29" t="s">
        <v>206</v>
      </c>
      <c r="D17" s="29" t="s">
        <v>10</v>
      </c>
      <c r="E17" s="29" t="s">
        <v>15</v>
      </c>
      <c r="F17" s="91">
        <v>24</v>
      </c>
      <c r="G17" s="29">
        <v>1</v>
      </c>
      <c r="H17" s="108" t="s">
        <v>1062</v>
      </c>
      <c r="J17" s="97"/>
      <c r="N17" s="93"/>
      <c r="Q17" s="50">
        <f ca="1">IF(TYPE(MATCH(MID($B$3,6,4),OFFSET('Khối 10'!$F$5,Q16,0):'Khối 10'!$F$550,0)+Q16)=16,"",MATCH(MID($B$3,6,4),OFFSET('Khối 10'!$F$5,Q16,0):'Khối 10'!$F$550,0)+Q16)</f>
        <v>513</v>
      </c>
    </row>
    <row r="18" spans="1:17" ht="15" customHeight="1" x14ac:dyDescent="0.25">
      <c r="A18" s="100">
        <v>14</v>
      </c>
      <c r="B18" s="32" t="s">
        <v>593</v>
      </c>
      <c r="C18" s="29" t="s">
        <v>212</v>
      </c>
      <c r="D18" s="29" t="s">
        <v>8</v>
      </c>
      <c r="E18" s="29" t="s">
        <v>15</v>
      </c>
      <c r="F18" s="91">
        <v>22</v>
      </c>
      <c r="G18" s="29">
        <v>2</v>
      </c>
      <c r="H18" s="108" t="s">
        <v>1062</v>
      </c>
      <c r="J18" s="97"/>
      <c r="N18" s="93"/>
      <c r="Q18" s="50">
        <f ca="1">IF(TYPE(MATCH(MID($B$3,6,4),OFFSET('Khối 10'!$F$5,Q17,0):'Khối 10'!$F$550,0)+Q17)=16,"",MATCH(MID($B$3,6,4),OFFSET('Khối 10'!$F$5,Q17,0):'Khối 10'!$F$550,0)+Q17)</f>
        <v>514</v>
      </c>
    </row>
    <row r="19" spans="1:17" ht="15" customHeight="1" x14ac:dyDescent="0.25">
      <c r="A19" s="100">
        <v>15</v>
      </c>
      <c r="B19" s="32" t="s">
        <v>922</v>
      </c>
      <c r="C19" s="29" t="s">
        <v>350</v>
      </c>
      <c r="D19" s="29" t="s">
        <v>8</v>
      </c>
      <c r="E19" s="29" t="s">
        <v>15</v>
      </c>
      <c r="F19" s="91">
        <v>22</v>
      </c>
      <c r="G19" s="29">
        <v>3</v>
      </c>
      <c r="H19" s="108" t="s">
        <v>1062</v>
      </c>
      <c r="J19" s="97"/>
      <c r="N19" s="93"/>
      <c r="Q19" s="50">
        <f ca="1">IF(TYPE(MATCH(MID($B$3,6,4),OFFSET('Khối 10'!$F$5,Q18,0):'Khối 10'!$F$550,0)+Q18)=16,"",MATCH(MID($B$3,6,4),OFFSET('Khối 10'!$F$5,Q18,0):'Khối 10'!$F$550,0)+Q18)</f>
        <v>515</v>
      </c>
    </row>
    <row r="20" spans="1:17" ht="15" customHeight="1" x14ac:dyDescent="0.25">
      <c r="A20" s="100">
        <v>16</v>
      </c>
      <c r="B20" s="32" t="s">
        <v>611</v>
      </c>
      <c r="C20" s="29" t="s">
        <v>226</v>
      </c>
      <c r="D20" s="29" t="s">
        <v>10</v>
      </c>
      <c r="E20" s="29" t="s">
        <v>15</v>
      </c>
      <c r="F20" s="91">
        <v>21.75</v>
      </c>
      <c r="G20" s="29">
        <v>2</v>
      </c>
      <c r="H20" s="108" t="s">
        <v>1062</v>
      </c>
      <c r="J20" s="97"/>
      <c r="N20" s="93"/>
      <c r="Q20" s="50">
        <f ca="1">IF(TYPE(MATCH(MID($B$3,6,4),OFFSET('Khối 10'!$F$5,Q19,0):'Khối 10'!$F$550,0)+Q19)=16,"",MATCH(MID($B$3,6,4),OFFSET('Khối 10'!$F$5,Q19,0):'Khối 10'!$F$550,0)+Q19)</f>
        <v>516</v>
      </c>
    </row>
    <row r="21" spans="1:17" ht="15" customHeight="1" x14ac:dyDescent="0.25">
      <c r="A21" s="100">
        <v>17</v>
      </c>
      <c r="B21" s="32" t="s">
        <v>617</v>
      </c>
      <c r="C21" s="29" t="s">
        <v>231</v>
      </c>
      <c r="D21" s="29" t="s">
        <v>8</v>
      </c>
      <c r="E21" s="29" t="s">
        <v>15</v>
      </c>
      <c r="F21" s="91">
        <v>21</v>
      </c>
      <c r="G21" s="29">
        <v>1</v>
      </c>
      <c r="H21" s="108" t="s">
        <v>1062</v>
      </c>
      <c r="J21" s="97"/>
      <c r="N21" s="93"/>
      <c r="Q21" s="50">
        <f ca="1">IF(TYPE(MATCH(MID($B$3,6,4),OFFSET('Khối 10'!$F$5,Q20,0):'Khối 10'!$F$550,0)+Q20)=16,"",MATCH(MID($B$3,6,4),OFFSET('Khối 10'!$F$5,Q20,0):'Khối 10'!$F$550,0)+Q20)</f>
        <v>517</v>
      </c>
    </row>
    <row r="22" spans="1:17" ht="15" customHeight="1" x14ac:dyDescent="0.25">
      <c r="A22" s="100">
        <v>18</v>
      </c>
      <c r="B22" s="32" t="s">
        <v>620</v>
      </c>
      <c r="C22" s="29" t="s">
        <v>204</v>
      </c>
      <c r="D22" s="29" t="s">
        <v>8</v>
      </c>
      <c r="E22" s="29" t="s">
        <v>15</v>
      </c>
      <c r="F22" s="91">
        <v>20.75</v>
      </c>
      <c r="G22" s="29">
        <v>2</v>
      </c>
      <c r="H22" s="108" t="s">
        <v>1062</v>
      </c>
      <c r="J22" s="97"/>
      <c r="N22" s="93"/>
      <c r="Q22" s="50">
        <f ca="1">IF(TYPE(MATCH(MID($B$3,6,4),OFFSET('Khối 10'!$F$5,Q21,0):'Khối 10'!$F$550,0)+Q21)=16,"",MATCH(MID($B$3,6,4),OFFSET('Khối 10'!$F$5,Q21,0):'Khối 10'!$F$550,0)+Q21)</f>
        <v>518</v>
      </c>
    </row>
    <row r="23" spans="1:17" ht="15" customHeight="1" x14ac:dyDescent="0.25">
      <c r="A23" s="100">
        <v>19</v>
      </c>
      <c r="B23" s="32" t="s">
        <v>621</v>
      </c>
      <c r="C23" s="29" t="s">
        <v>235</v>
      </c>
      <c r="D23" s="29" t="s">
        <v>8</v>
      </c>
      <c r="E23" s="29" t="s">
        <v>15</v>
      </c>
      <c r="F23" s="91">
        <v>21.5</v>
      </c>
      <c r="G23" s="29">
        <v>2</v>
      </c>
      <c r="H23" s="108" t="s">
        <v>1062</v>
      </c>
      <c r="J23" s="97"/>
      <c r="N23" s="93"/>
      <c r="Q23" s="50">
        <f ca="1">IF(TYPE(MATCH(MID($B$3,6,4),OFFSET('Khối 10'!$F$5,Q22,0):'Khối 10'!$F$550,0)+Q22)=16,"",MATCH(MID($B$3,6,4),OFFSET('Khối 10'!$F$5,Q22,0):'Khối 10'!$F$550,0)+Q22)</f>
        <v>519</v>
      </c>
    </row>
    <row r="24" spans="1:17" ht="15" customHeight="1" x14ac:dyDescent="0.25">
      <c r="A24" s="100">
        <v>20</v>
      </c>
      <c r="B24" s="32" t="s">
        <v>982</v>
      </c>
      <c r="C24" s="29" t="s">
        <v>261</v>
      </c>
      <c r="D24" s="29" t="s">
        <v>10</v>
      </c>
      <c r="E24" s="29" t="s">
        <v>15</v>
      </c>
      <c r="F24" s="91">
        <v>21.75</v>
      </c>
      <c r="G24" s="29">
        <v>3</v>
      </c>
      <c r="H24" s="108" t="s">
        <v>1062</v>
      </c>
      <c r="J24" s="97"/>
      <c r="N24" s="93"/>
      <c r="Q24" s="50">
        <f ca="1">IF(TYPE(MATCH(MID($B$3,6,4),OFFSET('Khối 10'!$F$5,Q23,0):'Khối 10'!$F$550,0)+Q23)=16,"",MATCH(MID($B$3,6,4),OFFSET('Khối 10'!$F$5,Q23,0):'Khối 10'!$F$550,0)+Q23)</f>
        <v>520</v>
      </c>
    </row>
    <row r="25" spans="1:17" ht="15" customHeight="1" x14ac:dyDescent="0.25">
      <c r="A25" s="100">
        <v>21</v>
      </c>
      <c r="B25" s="32" t="s">
        <v>868</v>
      </c>
      <c r="C25" s="29" t="s">
        <v>76</v>
      </c>
      <c r="D25" s="29" t="s">
        <v>8</v>
      </c>
      <c r="E25" s="29" t="s">
        <v>15</v>
      </c>
      <c r="F25" s="91">
        <v>20.25</v>
      </c>
      <c r="G25" s="29">
        <v>3</v>
      </c>
      <c r="H25" s="108" t="s">
        <v>1062</v>
      </c>
      <c r="J25" s="97"/>
      <c r="N25" s="93"/>
      <c r="Q25" s="50">
        <f ca="1">IF(TYPE(MATCH(MID($B$3,6,4),OFFSET('Khối 10'!$F$5,Q24,0):'Khối 10'!$F$550,0)+Q24)=16,"",MATCH(MID($B$3,6,4),OFFSET('Khối 10'!$F$5,Q24,0):'Khối 10'!$F$550,0)+Q24)</f>
        <v>521</v>
      </c>
    </row>
    <row r="26" spans="1:17" ht="15" customHeight="1" x14ac:dyDescent="0.25">
      <c r="A26" s="100">
        <v>22</v>
      </c>
      <c r="B26" s="32" t="s">
        <v>983</v>
      </c>
      <c r="C26" s="29" t="s">
        <v>288</v>
      </c>
      <c r="D26" s="29" t="s">
        <v>10</v>
      </c>
      <c r="E26" s="29" t="s">
        <v>15</v>
      </c>
      <c r="F26" s="91">
        <v>21.75</v>
      </c>
      <c r="G26" s="29">
        <v>3</v>
      </c>
      <c r="H26" s="108" t="s">
        <v>1062</v>
      </c>
      <c r="J26" s="97"/>
      <c r="N26" s="93"/>
      <c r="Q26" s="50">
        <f ca="1">IF(TYPE(MATCH(MID($B$3,6,4),OFFSET('Khối 10'!$F$5,Q25,0):'Khối 10'!$F$550,0)+Q25)=16,"",MATCH(MID($B$3,6,4),OFFSET('Khối 10'!$F$5,Q25,0):'Khối 10'!$F$550,0)+Q25)</f>
        <v>522</v>
      </c>
    </row>
    <row r="27" spans="1:17" ht="15" customHeight="1" x14ac:dyDescent="0.25">
      <c r="A27" s="100">
        <v>23</v>
      </c>
      <c r="B27" s="32" t="s">
        <v>870</v>
      </c>
      <c r="C27" s="29" t="s">
        <v>387</v>
      </c>
      <c r="D27" s="29" t="s">
        <v>10</v>
      </c>
      <c r="E27" s="29" t="s">
        <v>15</v>
      </c>
      <c r="F27" s="91">
        <v>19.75</v>
      </c>
      <c r="G27" s="29">
        <v>2</v>
      </c>
      <c r="H27" s="108" t="s">
        <v>1062</v>
      </c>
      <c r="J27" s="97"/>
      <c r="N27" s="93"/>
      <c r="Q27" s="50">
        <f ca="1">IF(TYPE(MATCH(MID($B$3,6,4),OFFSET('Khối 10'!$F$5,Q26,0):'Khối 10'!$F$550,0)+Q26)=16,"",MATCH(MID($B$3,6,4),OFFSET('Khối 10'!$F$5,Q26,0):'Khối 10'!$F$550,0)+Q26)</f>
        <v>523</v>
      </c>
    </row>
    <row r="28" spans="1:17" ht="15" customHeight="1" x14ac:dyDescent="0.25">
      <c r="A28" s="100">
        <v>24</v>
      </c>
      <c r="B28" s="32" t="s">
        <v>668</v>
      </c>
      <c r="C28" s="29" t="s">
        <v>192</v>
      </c>
      <c r="D28" s="29" t="s">
        <v>8</v>
      </c>
      <c r="E28" s="29" t="s">
        <v>15</v>
      </c>
      <c r="F28" s="91">
        <v>20</v>
      </c>
      <c r="G28" s="29">
        <v>2</v>
      </c>
      <c r="H28" s="108" t="s">
        <v>1062</v>
      </c>
      <c r="J28" s="97"/>
      <c r="N28" s="93"/>
      <c r="Q28" s="50">
        <f ca="1">IF(TYPE(MATCH(MID($B$3,6,4),OFFSET('Khối 10'!$F$5,Q27,0):'Khối 10'!$F$550,0)+Q27)=16,"",MATCH(MID($B$3,6,4),OFFSET('Khối 10'!$F$5,Q27,0):'Khối 10'!$F$550,0)+Q27)</f>
        <v>524</v>
      </c>
    </row>
    <row r="29" spans="1:17" ht="15" customHeight="1" x14ac:dyDescent="0.25">
      <c r="A29" s="100">
        <v>25</v>
      </c>
      <c r="B29" s="32" t="s">
        <v>845</v>
      </c>
      <c r="C29" s="29" t="s">
        <v>158</v>
      </c>
      <c r="D29" s="29" t="s">
        <v>10</v>
      </c>
      <c r="E29" s="29" t="s">
        <v>15</v>
      </c>
      <c r="F29" s="91">
        <v>21</v>
      </c>
      <c r="G29" s="29">
        <v>3</v>
      </c>
      <c r="H29" s="108" t="s">
        <v>1062</v>
      </c>
      <c r="J29" s="97"/>
      <c r="N29" s="93"/>
      <c r="Q29" s="50">
        <f ca="1">IF(TYPE(MATCH(MID($B$3,6,4),OFFSET('Khối 10'!$F$5,Q28,0):'Khối 10'!$F$550,0)+Q28)=16,"",MATCH(MID($B$3,6,4),OFFSET('Khối 10'!$F$5,Q28,0):'Khối 10'!$F$550,0)+Q28)</f>
        <v>525</v>
      </c>
    </row>
    <row r="30" spans="1:17" ht="15" customHeight="1" x14ac:dyDescent="0.25">
      <c r="A30" s="100">
        <v>26</v>
      </c>
      <c r="B30" s="32" t="s">
        <v>1012</v>
      </c>
      <c r="C30" s="29" t="s">
        <v>450</v>
      </c>
      <c r="D30" s="29" t="s">
        <v>10</v>
      </c>
      <c r="E30" s="29" t="s">
        <v>15</v>
      </c>
      <c r="F30" s="91">
        <v>20.5</v>
      </c>
      <c r="G30" s="29">
        <v>3</v>
      </c>
      <c r="H30" s="108" t="s">
        <v>1062</v>
      </c>
      <c r="J30" s="97"/>
      <c r="N30" s="93"/>
      <c r="Q30" s="50">
        <f ca="1">IF(TYPE(MATCH(MID($B$3,6,4),OFFSET('Khối 10'!$F$5,Q29,0):'Khối 10'!$F$550,0)+Q29)=16,"",MATCH(MID($B$3,6,4),OFFSET('Khối 10'!$F$5,Q29,0):'Khối 10'!$F$550,0)+Q29)</f>
        <v>526</v>
      </c>
    </row>
    <row r="31" spans="1:17" ht="15" customHeight="1" x14ac:dyDescent="0.25">
      <c r="A31" s="100">
        <v>27</v>
      </c>
      <c r="B31" s="32" t="s">
        <v>873</v>
      </c>
      <c r="C31" s="29" t="s">
        <v>389</v>
      </c>
      <c r="D31" s="29" t="s">
        <v>8</v>
      </c>
      <c r="E31" s="29" t="s">
        <v>15</v>
      </c>
      <c r="F31" s="91">
        <v>20.5</v>
      </c>
      <c r="G31" s="29">
        <v>2</v>
      </c>
      <c r="H31" s="108" t="s">
        <v>1062</v>
      </c>
      <c r="J31" s="97"/>
      <c r="N31" s="93"/>
      <c r="Q31" s="50">
        <f ca="1">IF(TYPE(MATCH(MID($B$3,6,4),OFFSET('Khối 10'!$F$5,Q30,0):'Khối 10'!$F$550,0)+Q30)=16,"",MATCH(MID($B$3,6,4),OFFSET('Khối 10'!$F$5,Q30,0):'Khối 10'!$F$550,0)+Q30)</f>
        <v>527</v>
      </c>
    </row>
    <row r="32" spans="1:17" ht="15" customHeight="1" x14ac:dyDescent="0.25">
      <c r="A32" s="100">
        <v>28</v>
      </c>
      <c r="B32" s="32" t="s">
        <v>812</v>
      </c>
      <c r="C32" s="29" t="s">
        <v>357</v>
      </c>
      <c r="D32" s="29" t="s">
        <v>10</v>
      </c>
      <c r="E32" s="29" t="s">
        <v>15</v>
      </c>
      <c r="F32" s="91">
        <v>19.25</v>
      </c>
      <c r="G32" s="29">
        <v>1</v>
      </c>
      <c r="H32" s="108" t="s">
        <v>1062</v>
      </c>
      <c r="J32" s="97"/>
      <c r="N32" s="93"/>
      <c r="Q32" s="50">
        <f ca="1">IF(TYPE(MATCH(MID($B$3,6,4),OFFSET('Khối 10'!$F$5,Q31,0):'Khối 10'!$F$550,0)+Q31)=16,"",MATCH(MID($B$3,6,4),OFFSET('Khối 10'!$F$5,Q31,0):'Khối 10'!$F$550,0)+Q31)</f>
        <v>528</v>
      </c>
    </row>
    <row r="33" spans="1:17" ht="15" customHeight="1" x14ac:dyDescent="0.25">
      <c r="A33" s="100">
        <v>29</v>
      </c>
      <c r="B33" s="32" t="s">
        <v>1029</v>
      </c>
      <c r="C33" s="29" t="s">
        <v>304</v>
      </c>
      <c r="D33" s="29" t="s">
        <v>10</v>
      </c>
      <c r="E33" s="29" t="s">
        <v>15</v>
      </c>
      <c r="F33" s="91">
        <v>20.75</v>
      </c>
      <c r="G33" s="29">
        <v>3</v>
      </c>
      <c r="H33" s="108" t="s">
        <v>1062</v>
      </c>
      <c r="J33" s="97"/>
      <c r="N33" s="93"/>
      <c r="Q33" s="50">
        <f ca="1">IF(TYPE(MATCH(MID($B$3,6,4),OFFSET('Khối 10'!$F$5,Q32,0):'Khối 10'!$F$550,0)+Q32)=16,"",MATCH(MID($B$3,6,4),OFFSET('Khối 10'!$F$5,Q32,0):'Khối 10'!$F$550,0)+Q32)</f>
        <v>529</v>
      </c>
    </row>
    <row r="34" spans="1:17" ht="15" customHeight="1" x14ac:dyDescent="0.25">
      <c r="A34" s="100">
        <v>30</v>
      </c>
      <c r="B34" s="32" t="s">
        <v>686</v>
      </c>
      <c r="C34" s="29" t="s">
        <v>277</v>
      </c>
      <c r="D34" s="29" t="s">
        <v>8</v>
      </c>
      <c r="E34" s="29" t="s">
        <v>15</v>
      </c>
      <c r="F34" s="91">
        <v>19.75</v>
      </c>
      <c r="G34" s="29">
        <v>2</v>
      </c>
      <c r="H34" s="108" t="s">
        <v>1062</v>
      </c>
      <c r="J34" s="97"/>
      <c r="N34" s="93"/>
      <c r="Q34" s="50">
        <f ca="1">IF(TYPE(MATCH(MID($B$3,6,4),OFFSET('Khối 10'!$F$5,Q33,0):'Khối 10'!$F$550,0)+Q33)=16,"",MATCH(MID($B$3,6,4),OFFSET('Khối 10'!$F$5,Q33,0):'Khối 10'!$F$550,0)+Q33)</f>
        <v>530</v>
      </c>
    </row>
    <row r="35" spans="1:17" ht="15" customHeight="1" x14ac:dyDescent="0.25">
      <c r="A35" s="100">
        <v>31</v>
      </c>
      <c r="B35" s="32" t="s">
        <v>814</v>
      </c>
      <c r="C35" s="29" t="s">
        <v>195</v>
      </c>
      <c r="D35" s="29" t="s">
        <v>8</v>
      </c>
      <c r="E35" s="29" t="s">
        <v>15</v>
      </c>
      <c r="F35" s="91">
        <v>24</v>
      </c>
      <c r="G35" s="29">
        <v>2</v>
      </c>
      <c r="H35" s="108" t="s">
        <v>1062</v>
      </c>
      <c r="J35" s="97"/>
      <c r="N35" s="93"/>
      <c r="Q35" s="50">
        <f ca="1">IF(TYPE(MATCH(MID($B$3,6,4),OFFSET('Khối 10'!$F$5,Q34,0):'Khối 10'!$F$550,0)+Q34)=16,"",MATCH(MID($B$3,6,4),OFFSET('Khối 10'!$F$5,Q34,0):'Khối 10'!$F$550,0)+Q34)</f>
        <v>531</v>
      </c>
    </row>
    <row r="36" spans="1:17" ht="15" customHeight="1" x14ac:dyDescent="0.25">
      <c r="A36" s="100">
        <v>32</v>
      </c>
      <c r="B36" s="32" t="s">
        <v>682</v>
      </c>
      <c r="C36" s="29" t="s">
        <v>274</v>
      </c>
      <c r="D36" s="29" t="s">
        <v>10</v>
      </c>
      <c r="E36" s="29" t="s">
        <v>15</v>
      </c>
      <c r="F36" s="91">
        <v>20.25</v>
      </c>
      <c r="G36" s="29">
        <v>1</v>
      </c>
      <c r="H36" s="108" t="s">
        <v>1062</v>
      </c>
      <c r="J36" s="97"/>
      <c r="N36" s="93"/>
      <c r="Q36" s="50">
        <f ca="1">IF(TYPE(MATCH(MID($B$3,6,4),OFFSET('Khối 10'!$F$5,Q35,0):'Khối 10'!$F$550,0)+Q35)=16,"",MATCH(MID($B$3,6,4),OFFSET('Khối 10'!$F$5,Q35,0):'Khối 10'!$F$550,0)+Q35)</f>
        <v>532</v>
      </c>
    </row>
    <row r="37" spans="1:17" ht="15" customHeight="1" x14ac:dyDescent="0.25">
      <c r="A37" s="100">
        <v>33</v>
      </c>
      <c r="B37" s="32" t="s">
        <v>694</v>
      </c>
      <c r="C37" s="29" t="s">
        <v>285</v>
      </c>
      <c r="D37" s="29" t="s">
        <v>8</v>
      </c>
      <c r="E37" s="29" t="s">
        <v>15</v>
      </c>
      <c r="F37" s="91">
        <v>25</v>
      </c>
      <c r="G37" s="29">
        <v>2</v>
      </c>
      <c r="H37" s="108" t="s">
        <v>1062</v>
      </c>
      <c r="J37" s="97"/>
      <c r="N37" s="93"/>
      <c r="Q37" s="50">
        <f ca="1">IF(TYPE(MATCH(MID($B$3,6,4),OFFSET('Khối 10'!$F$5,Q36,0):'Khối 10'!$F$550,0)+Q36)=16,"",MATCH(MID($B$3,6,4),OFFSET('Khối 10'!$F$5,Q36,0):'Khối 10'!$F$550,0)+Q36)</f>
        <v>533</v>
      </c>
    </row>
    <row r="38" spans="1:17" ht="15" customHeight="1" x14ac:dyDescent="0.25">
      <c r="A38" s="100">
        <v>34</v>
      </c>
      <c r="B38" s="32" t="s">
        <v>698</v>
      </c>
      <c r="C38" s="29" t="s">
        <v>135</v>
      </c>
      <c r="D38" s="29" t="s">
        <v>10</v>
      </c>
      <c r="E38" s="29" t="s">
        <v>15</v>
      </c>
      <c r="F38" s="91">
        <v>23.75</v>
      </c>
      <c r="G38" s="29">
        <v>2</v>
      </c>
      <c r="H38" s="108" t="s">
        <v>1062</v>
      </c>
      <c r="J38" s="97"/>
      <c r="N38" s="93"/>
      <c r="Q38" s="50">
        <f ca="1">IF(TYPE(MATCH(MID($B$3,6,4),OFFSET('Khối 10'!$F$5,Q37,0):'Khối 10'!$F$550,0)+Q37)=16,"",MATCH(MID($B$3,6,4),OFFSET('Khối 10'!$F$5,Q37,0):'Khối 10'!$F$550,0)+Q37)</f>
        <v>534</v>
      </c>
    </row>
    <row r="39" spans="1:17" ht="15" customHeight="1" x14ac:dyDescent="0.25">
      <c r="A39" s="100">
        <v>35</v>
      </c>
      <c r="B39" s="32" t="s">
        <v>700</v>
      </c>
      <c r="C39" s="29" t="s">
        <v>289</v>
      </c>
      <c r="D39" s="29" t="s">
        <v>8</v>
      </c>
      <c r="E39" s="29" t="s">
        <v>15</v>
      </c>
      <c r="F39" s="91">
        <v>24.75</v>
      </c>
      <c r="G39" s="29">
        <v>2</v>
      </c>
      <c r="H39" s="108" t="s">
        <v>1062</v>
      </c>
      <c r="J39" s="97"/>
      <c r="N39" s="93"/>
      <c r="Q39" s="50">
        <f ca="1">IF(TYPE(MATCH(MID($B$3,6,4),OFFSET('Khối 10'!$F$5,Q38,0):'Khối 10'!$F$550,0)+Q38)=16,"",MATCH(MID($B$3,6,4),OFFSET('Khối 10'!$F$5,Q38,0):'Khối 10'!$F$550,0)+Q38)</f>
        <v>535</v>
      </c>
    </row>
    <row r="40" spans="1:17" ht="15" customHeight="1" x14ac:dyDescent="0.25">
      <c r="A40" s="100">
        <v>36</v>
      </c>
      <c r="B40" s="32" t="s">
        <v>701</v>
      </c>
      <c r="C40" s="29" t="s">
        <v>291</v>
      </c>
      <c r="D40" s="29" t="s">
        <v>8</v>
      </c>
      <c r="E40" s="29" t="s">
        <v>15</v>
      </c>
      <c r="F40" s="91">
        <v>22.5</v>
      </c>
      <c r="G40" s="29">
        <v>2</v>
      </c>
      <c r="H40" s="108" t="s">
        <v>1062</v>
      </c>
      <c r="J40" s="97"/>
      <c r="N40" s="93"/>
      <c r="Q40" s="50">
        <f ca="1">IF(TYPE(MATCH(MID($B$3,6,4),OFFSET('Khối 10'!$F$5,Q39,0):'Khối 10'!$F$550,0)+Q39)=16,"",MATCH(MID($B$3,6,4),OFFSET('Khối 10'!$F$5,Q39,0):'Khối 10'!$F$550,0)+Q39)</f>
        <v>536</v>
      </c>
    </row>
    <row r="41" spans="1:17" ht="15" customHeight="1" x14ac:dyDescent="0.25">
      <c r="A41" s="100">
        <v>37</v>
      </c>
      <c r="B41" s="32" t="s">
        <v>704</v>
      </c>
      <c r="C41" s="29" t="s">
        <v>293</v>
      </c>
      <c r="D41" s="29" t="s">
        <v>8</v>
      </c>
      <c r="E41" s="29" t="s">
        <v>15</v>
      </c>
      <c r="F41" s="91">
        <v>23.75</v>
      </c>
      <c r="G41" s="29">
        <v>2</v>
      </c>
      <c r="H41" s="108" t="s">
        <v>1062</v>
      </c>
      <c r="J41" s="97"/>
      <c r="N41" s="93"/>
      <c r="Q41" s="50">
        <f ca="1">IF(TYPE(MATCH(MID($B$3,6,4),OFFSET('Khối 10'!$F$5,Q40,0):'Khối 10'!$F$550,0)+Q40)=16,"",MATCH(MID($B$3,6,4),OFFSET('Khối 10'!$F$5,Q40,0):'Khối 10'!$F$550,0)+Q40)</f>
        <v>537</v>
      </c>
    </row>
    <row r="42" spans="1:17" ht="15" customHeight="1" x14ac:dyDescent="0.25">
      <c r="A42" s="100">
        <v>38</v>
      </c>
      <c r="B42" s="32" t="s">
        <v>819</v>
      </c>
      <c r="C42" s="29" t="s">
        <v>265</v>
      </c>
      <c r="D42" s="29" t="s">
        <v>8</v>
      </c>
      <c r="E42" s="29" t="s">
        <v>15</v>
      </c>
      <c r="F42" s="91">
        <v>20.75</v>
      </c>
      <c r="G42" s="29">
        <v>3</v>
      </c>
      <c r="H42" s="108" t="s">
        <v>1062</v>
      </c>
      <c r="J42" s="97"/>
      <c r="N42" s="93"/>
      <c r="Q42" s="50">
        <f ca="1">IF(TYPE(MATCH(MID($B$3,6,4),OFFSET('Khối 10'!$F$5,Q41,0):'Khối 10'!$F$550,0)+Q41)=16,"",MATCH(MID($B$3,6,4),OFFSET('Khối 10'!$F$5,Q41,0):'Khối 10'!$F$550,0)+Q41)</f>
        <v>538</v>
      </c>
    </row>
    <row r="43" spans="1:17" ht="15" customHeight="1" x14ac:dyDescent="0.25">
      <c r="A43" s="100">
        <v>39</v>
      </c>
      <c r="B43" s="32" t="s">
        <v>489</v>
      </c>
      <c r="C43" s="29" t="s">
        <v>106</v>
      </c>
      <c r="D43" s="29" t="s">
        <v>10</v>
      </c>
      <c r="E43" s="29" t="s">
        <v>15</v>
      </c>
      <c r="F43" s="91">
        <v>20.25</v>
      </c>
      <c r="G43" s="29">
        <v>3</v>
      </c>
      <c r="H43" s="108" t="s">
        <v>1062</v>
      </c>
      <c r="J43" s="97"/>
      <c r="N43" s="93"/>
      <c r="Q43" s="50">
        <f ca="1">IF(TYPE(MATCH(MID($B$3,6,4),OFFSET('Khối 10'!$F$5,Q42,0):'Khối 10'!$F$550,0)+Q42)=16,"",MATCH(MID($B$3,6,4),OFFSET('Khối 10'!$F$5,Q42,0):'Khối 10'!$F$550,0)+Q42)</f>
        <v>539</v>
      </c>
    </row>
    <row r="44" spans="1:17" ht="15" customHeight="1" x14ac:dyDescent="0.25">
      <c r="A44" s="100">
        <v>40</v>
      </c>
      <c r="B44" s="32" t="s">
        <v>490</v>
      </c>
      <c r="C44" s="29" t="s">
        <v>107</v>
      </c>
      <c r="D44" s="29" t="s">
        <v>8</v>
      </c>
      <c r="E44" s="29" t="s">
        <v>15</v>
      </c>
      <c r="F44" s="91">
        <v>20.75</v>
      </c>
      <c r="G44" s="29">
        <v>3</v>
      </c>
      <c r="H44" s="108" t="s">
        <v>1062</v>
      </c>
      <c r="J44" s="97"/>
      <c r="N44" s="93"/>
      <c r="Q44" s="50">
        <f ca="1">IF(TYPE(MATCH(MID($B$3,6,4),OFFSET('Khối 10'!$F$5,Q43,0):'Khối 10'!$F$550,0)+Q43)=16,"",MATCH(MID($B$3,6,4),OFFSET('Khối 10'!$F$5,Q43,0):'Khối 10'!$F$550,0)+Q43)</f>
        <v>540</v>
      </c>
    </row>
    <row r="45" spans="1:17" ht="15" customHeight="1" x14ac:dyDescent="0.25">
      <c r="A45" s="100">
        <v>41</v>
      </c>
      <c r="B45" s="32" t="s">
        <v>740</v>
      </c>
      <c r="C45" s="29" t="s">
        <v>311</v>
      </c>
      <c r="D45" s="29" t="s">
        <v>10</v>
      </c>
      <c r="E45" s="29" t="s">
        <v>15</v>
      </c>
      <c r="F45" s="91">
        <v>25.25</v>
      </c>
      <c r="G45" s="29">
        <v>1</v>
      </c>
      <c r="H45" s="108" t="s">
        <v>1062</v>
      </c>
      <c r="J45" s="97"/>
      <c r="N45" s="93"/>
      <c r="Q45" s="50">
        <f ca="1">IF(TYPE(MATCH(MID($B$3,6,4),OFFSET('Khối 10'!$F$5,Q44,0):'Khối 10'!$F$550,0)+Q44)=16,"",MATCH(MID($B$3,6,4),OFFSET('Khối 10'!$F$5,Q44,0):'Khối 10'!$F$550,0)+Q44)</f>
        <v>541</v>
      </c>
    </row>
    <row r="46" spans="1:17" ht="15" customHeight="1" x14ac:dyDescent="0.25">
      <c r="A46" s="100">
        <v>42</v>
      </c>
      <c r="B46" s="32" t="s">
        <v>743</v>
      </c>
      <c r="C46" s="29" t="s">
        <v>178</v>
      </c>
      <c r="D46" s="29" t="s">
        <v>10</v>
      </c>
      <c r="E46" s="29" t="s">
        <v>15</v>
      </c>
      <c r="F46" s="91">
        <v>24</v>
      </c>
      <c r="G46" s="29">
        <v>2</v>
      </c>
      <c r="H46" s="108" t="s">
        <v>1062</v>
      </c>
      <c r="J46" s="97"/>
      <c r="N46" s="93"/>
      <c r="Q46" s="50">
        <f ca="1">IF(TYPE(MATCH(MID($B$3,6,4),OFFSET('Khối 10'!$F$5,Q45,0):'Khối 10'!$F$550,0)+Q45)=16,"",MATCH(MID($B$3,6,4),OFFSET('Khối 10'!$F$5,Q45,0):'Khối 10'!$F$550,0)+Q45)</f>
        <v>542</v>
      </c>
    </row>
    <row r="47" spans="1:17" ht="15" customHeight="1" x14ac:dyDescent="0.25">
      <c r="A47" s="100">
        <v>43</v>
      </c>
      <c r="B47" s="32" t="s">
        <v>880</v>
      </c>
      <c r="C47" s="29" t="s">
        <v>168</v>
      </c>
      <c r="D47" s="29" t="s">
        <v>10</v>
      </c>
      <c r="E47" s="29" t="s">
        <v>15</v>
      </c>
      <c r="F47" s="91">
        <v>20.75</v>
      </c>
      <c r="G47" s="29">
        <v>2</v>
      </c>
      <c r="H47" s="108" t="s">
        <v>1062</v>
      </c>
      <c r="J47" s="97"/>
      <c r="N47" s="93"/>
      <c r="Q47" s="50">
        <f ca="1">IF(TYPE(MATCH(MID($B$3,6,4),OFFSET('Khối 10'!$F$5,Q46,0):'Khối 10'!$F$550,0)+Q46)=16,"",MATCH(MID($B$3,6,4),OFFSET('Khối 10'!$F$5,Q46,0):'Khối 10'!$F$550,0)+Q46)</f>
        <v>543</v>
      </c>
    </row>
    <row r="48" spans="1:17" ht="15" customHeight="1" x14ac:dyDescent="0.25">
      <c r="A48" s="100">
        <v>44</v>
      </c>
      <c r="B48" s="32" t="s">
        <v>757</v>
      </c>
      <c r="C48" s="29" t="s">
        <v>252</v>
      </c>
      <c r="D48" s="29" t="s">
        <v>8</v>
      </c>
      <c r="E48" s="29" t="s">
        <v>15</v>
      </c>
      <c r="F48" s="91">
        <v>22.75</v>
      </c>
      <c r="G48" s="29">
        <v>2</v>
      </c>
      <c r="H48" s="108" t="s">
        <v>1062</v>
      </c>
      <c r="J48" s="97"/>
      <c r="N48" s="93"/>
      <c r="Q48" s="50">
        <f ca="1">IF(TYPE(MATCH(MID($B$3,6,4),OFFSET('Khối 10'!$F$5,Q47,0):'Khối 10'!$F$550,0)+Q47)=16,"",MATCH(MID($B$3,6,4),OFFSET('Khối 10'!$F$5,Q47,0):'Khối 10'!$F$550,0)+Q47)</f>
        <v>544</v>
      </c>
    </row>
    <row r="49" spans="1:17" ht="15" customHeight="1" x14ac:dyDescent="0.25">
      <c r="A49" s="100">
        <v>45</v>
      </c>
      <c r="B49" s="32" t="s">
        <v>824</v>
      </c>
      <c r="C49" s="29" t="s">
        <v>279</v>
      </c>
      <c r="D49" s="29" t="s">
        <v>8</v>
      </c>
      <c r="E49" s="29" t="s">
        <v>15</v>
      </c>
      <c r="F49" s="91">
        <v>21.25</v>
      </c>
      <c r="G49" s="29">
        <v>3</v>
      </c>
      <c r="H49" s="108" t="s">
        <v>1062</v>
      </c>
      <c r="J49" s="97"/>
      <c r="N49" s="93"/>
      <c r="Q49" s="50">
        <f ca="1">IF(TYPE(MATCH(MID($B$3,6,4),OFFSET('Khối 10'!$F$5,Q48,0):'Khối 10'!$F$550,0)+Q48)=16,"",MATCH(MID($B$3,6,4),OFFSET('Khối 10'!$F$5,Q48,0):'Khối 10'!$F$550,0)+Q48)</f>
        <v>545</v>
      </c>
    </row>
    <row r="50" spans="1:17" ht="15" customHeight="1" x14ac:dyDescent="0.25">
      <c r="A50" s="100" t="s">
        <v>1062</v>
      </c>
      <c r="B50" s="32" t="s">
        <v>1062</v>
      </c>
      <c r="C50" s="29" t="s">
        <v>1062</v>
      </c>
      <c r="D50" s="29" t="s">
        <v>1062</v>
      </c>
      <c r="E50" s="29" t="s">
        <v>1062</v>
      </c>
      <c r="F50" s="91" t="s">
        <v>1062</v>
      </c>
      <c r="G50" s="29" t="s">
        <v>1062</v>
      </c>
      <c r="H50" s="108" t="s">
        <v>1062</v>
      </c>
      <c r="J50" s="97"/>
      <c r="N50" s="93"/>
      <c r="Q50" s="50" t="str">
        <f ca="1">IF(TYPE(MATCH(MID($B$3,6,4),OFFSET('Khối 10'!$F$5,Q49,0):'Khối 10'!$F$550,0)+Q49)=16,"",MATCH(MID($B$3,6,4),OFFSET('Khối 10'!$F$5,Q49,0):'Khối 10'!$F$550,0)+Q49)</f>
        <v/>
      </c>
    </row>
    <row r="51" spans="1:17" ht="15" customHeight="1" x14ac:dyDescent="0.25">
      <c r="A51" s="100" t="s">
        <v>1062</v>
      </c>
      <c r="B51" s="32" t="s">
        <v>1062</v>
      </c>
      <c r="C51" s="29" t="s">
        <v>1062</v>
      </c>
      <c r="D51" s="29" t="s">
        <v>1062</v>
      </c>
      <c r="E51" s="29" t="s">
        <v>1062</v>
      </c>
      <c r="F51" s="91" t="s">
        <v>1062</v>
      </c>
      <c r="G51" s="29" t="s">
        <v>1062</v>
      </c>
      <c r="H51" s="108" t="s">
        <v>1062</v>
      </c>
      <c r="J51" s="97"/>
      <c r="N51" s="93"/>
      <c r="Q51" s="50" t="str">
        <f ca="1">IF(TYPE(MATCH(MID($B$3,6,4),OFFSET('Khối 10'!$F$5,Q50,0):'Khối 10'!$F$550,0)+Q50)=16,"",MATCH(MID($B$3,6,4),OFFSET('Khối 10'!$F$5,Q50,0):'Khối 10'!$F$550,0)+Q50)</f>
        <v/>
      </c>
    </row>
    <row r="52" spans="1:17" ht="11.25" customHeight="1" x14ac:dyDescent="0.25"/>
    <row r="53" spans="1:17" hidden="1" x14ac:dyDescent="0.25">
      <c r="A53" s="59" t="s">
        <v>10</v>
      </c>
      <c r="B53" s="59" t="s">
        <v>8</v>
      </c>
      <c r="C53" s="94" t="s">
        <v>1057</v>
      </c>
      <c r="D53" s="94" t="s">
        <v>1058</v>
      </c>
      <c r="F53" s="94" t="s">
        <v>1059</v>
      </c>
      <c r="G53" s="95" t="s">
        <v>41</v>
      </c>
    </row>
    <row r="54" spans="1:17" hidden="1" x14ac:dyDescent="0.25">
      <c r="A54" s="28">
        <f>COUNTIF($D$5:$D$51,A53)</f>
        <v>21</v>
      </c>
      <c r="B54" s="28">
        <f>COUNTIF($D$5:$D$51,B53)</f>
        <v>24</v>
      </c>
      <c r="C54" s="28">
        <f>COUNTIF($G$5:$G$51,1)</f>
        <v>10</v>
      </c>
      <c r="D54" s="28">
        <f>COUNTIF($G$5:$G$51,2)</f>
        <v>21</v>
      </c>
      <c r="F54" s="28">
        <f>COUNTIF($G$5:$G$51,3)</f>
        <v>14</v>
      </c>
      <c r="G54" s="28">
        <f>COUNTIF($H$5:$H$51,G53)</f>
        <v>0</v>
      </c>
    </row>
    <row r="55" spans="1:17" ht="9.75" hidden="1" customHeight="1" x14ac:dyDescent="0.25"/>
    <row r="56" spans="1:17" hidden="1" x14ac:dyDescent="0.25">
      <c r="A56" s="123" t="s">
        <v>463</v>
      </c>
      <c r="B56" s="123"/>
      <c r="C56" s="123"/>
      <c r="D56" s="123"/>
      <c r="E56" s="123"/>
      <c r="F56" s="123"/>
      <c r="G56" s="123"/>
      <c r="H56" s="123"/>
      <c r="I56" s="123"/>
    </row>
    <row r="57" spans="1:17" hidden="1" x14ac:dyDescent="0.25">
      <c r="A57" s="94" t="s">
        <v>464</v>
      </c>
      <c r="B57" s="94" t="s">
        <v>466</v>
      </c>
      <c r="C57" s="94" t="s">
        <v>467</v>
      </c>
      <c r="D57" s="94" t="s">
        <v>468</v>
      </c>
      <c r="E57" s="94" t="s">
        <v>1044</v>
      </c>
      <c r="F57" s="94" t="s">
        <v>1044</v>
      </c>
      <c r="G57" s="94" t="s">
        <v>465</v>
      </c>
      <c r="H57" s="94" t="s">
        <v>469</v>
      </c>
      <c r="I57" s="98" t="s">
        <v>40</v>
      </c>
    </row>
    <row r="58" spans="1:17" hidden="1" x14ac:dyDescent="0.25">
      <c r="A58" s="28">
        <f>COUNTIF($F$5:$F$51,A57)</f>
        <v>0</v>
      </c>
      <c r="B58" s="28">
        <f>COUNTIF($F$5:$F$51,B57)-COUNTIF($F$5:$F$51,A57)</f>
        <v>0</v>
      </c>
      <c r="C58" s="28">
        <f>COUNTIF($F$5:$F$51,C57)-COUNTIF($F$5:$F$51,B57)</f>
        <v>1</v>
      </c>
      <c r="D58" s="28">
        <f>COUNTIF($F$5:$F$51,D57)-COUNTIF($F$5:$F$51,C57)</f>
        <v>8</v>
      </c>
      <c r="E58" s="28">
        <f>COUNTIF($F$5:$F$51,E57)-COUNTIF($F$5:$F$51,D57)</f>
        <v>8</v>
      </c>
      <c r="F58" s="28">
        <f>COUNTIF($F$5:$F$51,F57)-COUNTIF($F$5:$F$51,D57)</f>
        <v>8</v>
      </c>
      <c r="G58" s="28">
        <f>COUNTIF($F$5:$F$51,G57)-COUNTIF($F$5:$F$51,F57)</f>
        <v>24</v>
      </c>
      <c r="H58" s="28">
        <f>COUNTIF($F$5:$F$51,H57)</f>
        <v>4</v>
      </c>
      <c r="I58" s="99">
        <f>AVERAGE($F$5:$F$51)</f>
        <v>21.855555555555554</v>
      </c>
    </row>
    <row r="59" spans="1:17" hidden="1" x14ac:dyDescent="0.25"/>
    <row r="60" spans="1:17" hidden="1" x14ac:dyDescent="0.25"/>
    <row r="61" spans="1:17" hidden="1" x14ac:dyDescent="0.25"/>
  </sheetData>
  <mergeCells count="2">
    <mergeCell ref="A56:I56"/>
    <mergeCell ref="A2:H2"/>
  </mergeCells>
  <pageMargins left="0.65" right="0" top="0.25" bottom="0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zoomScale="85" zoomScaleNormal="85" workbookViewId="0">
      <selection activeCell="J1" sqref="J1"/>
    </sheetView>
  </sheetViews>
  <sheetFormatPr defaultRowHeight="15" x14ac:dyDescent="0.25"/>
  <cols>
    <col min="1" max="1" width="6.28515625" style="27" customWidth="1"/>
    <col min="2" max="2" width="25.42578125" style="27" customWidth="1"/>
    <col min="3" max="3" width="13.5703125" style="27" customWidth="1"/>
    <col min="4" max="4" width="11.140625" style="27" customWidth="1"/>
    <col min="5" max="5" width="14.85546875" style="27" hidden="1" customWidth="1"/>
    <col min="6" max="6" width="11.5703125" style="27" hidden="1" customWidth="1"/>
    <col min="7" max="7" width="9.42578125" style="27" hidden="1" customWidth="1"/>
    <col min="8" max="8" width="25.85546875" style="27" customWidth="1"/>
    <col min="9" max="10" width="9.42578125" style="27" customWidth="1"/>
    <col min="11" max="11" width="9.28515625" style="27" customWidth="1"/>
    <col min="12" max="12" width="10.28515625" style="27" customWidth="1"/>
    <col min="13" max="13" width="8" style="27" customWidth="1"/>
    <col min="14" max="14" width="9.140625" style="27" customWidth="1"/>
    <col min="15" max="16" width="9.140625" style="27"/>
    <col min="17" max="17" width="9.140625" style="27" hidden="1" customWidth="1"/>
    <col min="18" max="16384" width="9.140625" style="27"/>
  </cols>
  <sheetData>
    <row r="1" spans="1:17" s="24" customFormat="1" ht="17.25" customHeight="1" x14ac:dyDescent="0.25">
      <c r="A1" s="17" t="s">
        <v>18</v>
      </c>
      <c r="B1" s="18"/>
      <c r="C1" s="19"/>
      <c r="D1" s="19"/>
      <c r="E1" s="19"/>
      <c r="F1" s="19"/>
      <c r="G1" s="18"/>
      <c r="H1" s="31" t="s">
        <v>1075</v>
      </c>
      <c r="J1" s="31"/>
      <c r="K1" s="19"/>
    </row>
    <row r="2" spans="1:17" s="24" customFormat="1" ht="20.25" customHeight="1" x14ac:dyDescent="0.25">
      <c r="A2" s="124" t="s">
        <v>1056</v>
      </c>
      <c r="B2" s="124"/>
      <c r="C2" s="124"/>
      <c r="D2" s="124"/>
      <c r="E2" s="124"/>
      <c r="F2" s="124"/>
      <c r="G2" s="124"/>
      <c r="H2" s="124"/>
      <c r="I2" s="88"/>
      <c r="J2" s="58"/>
      <c r="K2" s="88"/>
      <c r="L2" s="88"/>
      <c r="M2" s="88"/>
    </row>
    <row r="3" spans="1:17" s="24" customFormat="1" ht="18.75" customHeight="1" x14ac:dyDescent="0.25">
      <c r="B3" s="48" t="s">
        <v>1054</v>
      </c>
      <c r="C3" s="48" t="s">
        <v>1066</v>
      </c>
      <c r="F3" s="47"/>
      <c r="G3" s="47"/>
      <c r="H3" s="47"/>
      <c r="I3" s="89"/>
      <c r="J3" s="89"/>
      <c r="K3" s="89"/>
      <c r="L3" s="89"/>
    </row>
    <row r="4" spans="1:17" s="26" customFormat="1" ht="19.5" customHeight="1" x14ac:dyDescent="0.25">
      <c r="A4" s="25" t="s">
        <v>0</v>
      </c>
      <c r="B4" s="25" t="s">
        <v>26</v>
      </c>
      <c r="C4" s="25" t="s">
        <v>1</v>
      </c>
      <c r="D4" s="101" t="s">
        <v>2</v>
      </c>
      <c r="E4" s="25" t="s">
        <v>21</v>
      </c>
      <c r="F4" s="41" t="s">
        <v>463</v>
      </c>
      <c r="G4" s="102" t="s">
        <v>87</v>
      </c>
      <c r="H4" s="25" t="s">
        <v>24</v>
      </c>
      <c r="I4" s="89"/>
      <c r="J4" s="96"/>
      <c r="K4" s="90"/>
      <c r="L4" s="90"/>
    </row>
    <row r="5" spans="1:17" ht="15" customHeight="1" x14ac:dyDescent="0.25">
      <c r="A5" s="100">
        <v>1</v>
      </c>
      <c r="B5" s="32" t="s">
        <v>509</v>
      </c>
      <c r="C5" s="29" t="s">
        <v>128</v>
      </c>
      <c r="D5" s="29" t="s">
        <v>8</v>
      </c>
      <c r="E5" s="29" t="s">
        <v>16</v>
      </c>
      <c r="F5" s="91">
        <v>21.25</v>
      </c>
      <c r="G5" s="29">
        <v>2</v>
      </c>
      <c r="H5" s="108" t="s">
        <v>1062</v>
      </c>
      <c r="J5" s="97"/>
      <c r="N5" s="92"/>
      <c r="Q5" s="49">
        <f>IF(TYPE(MATCH(RIGHT($B$3,LEN($B$3)-5),DSLop,0))=16,"",MATCH(RIGHT($B$3,LEN($B$3)-5),DSLop,0))</f>
        <v>47</v>
      </c>
    </row>
    <row r="6" spans="1:17" ht="15" customHeight="1" x14ac:dyDescent="0.25">
      <c r="A6" s="100">
        <v>2</v>
      </c>
      <c r="B6" s="32" t="s">
        <v>510</v>
      </c>
      <c r="C6" s="29" t="s">
        <v>129</v>
      </c>
      <c r="D6" s="29" t="s">
        <v>8</v>
      </c>
      <c r="E6" s="29" t="s">
        <v>16</v>
      </c>
      <c r="F6" s="91">
        <v>21.25</v>
      </c>
      <c r="G6" s="29">
        <v>1</v>
      </c>
      <c r="H6" s="108" t="s">
        <v>1062</v>
      </c>
      <c r="J6" s="97"/>
      <c r="N6" s="93"/>
      <c r="Q6" s="50">
        <f ca="1">IF(TYPE(MATCH(RIGHT($B$3,LEN($B$3)-5),OFFSET('Khối 10'!$F$5,Q5,0):'Khối 10'!$F$550,0)+Q5)=16,"",MATCH(RIGHT($B$3,LEN($B$3)-5),OFFSET('Khối 10'!$F$5,Q5,0):'Khối 10'!$F$550,0)+Q5)</f>
        <v>48</v>
      </c>
    </row>
    <row r="7" spans="1:17" ht="15" customHeight="1" x14ac:dyDescent="0.25">
      <c r="A7" s="100">
        <v>3</v>
      </c>
      <c r="B7" s="32" t="s">
        <v>514</v>
      </c>
      <c r="C7" s="29" t="s">
        <v>135</v>
      </c>
      <c r="D7" s="29" t="s">
        <v>10</v>
      </c>
      <c r="E7" s="29" t="s">
        <v>16</v>
      </c>
      <c r="F7" s="91">
        <v>21.75</v>
      </c>
      <c r="G7" s="29">
        <v>2</v>
      </c>
      <c r="H7" s="108" t="s">
        <v>1062</v>
      </c>
      <c r="J7" s="97"/>
      <c r="N7" s="93"/>
      <c r="Q7" s="50">
        <f ca="1">IF(TYPE(MATCH(RIGHT($B$3,LEN($B$3)-5),OFFSET('Khối 10'!$F$5,Q6,0):'Khối 10'!$F$550,0)+Q6)=16,"",MATCH(RIGHT($B$3,LEN($B$3)-5),OFFSET('Khối 10'!$F$5,Q6,0):'Khối 10'!$F$550,0)+Q6)</f>
        <v>49</v>
      </c>
    </row>
    <row r="8" spans="1:17" ht="15" customHeight="1" x14ac:dyDescent="0.25">
      <c r="A8" s="100">
        <v>4</v>
      </c>
      <c r="B8" s="32" t="s">
        <v>518</v>
      </c>
      <c r="C8" s="29" t="s">
        <v>139</v>
      </c>
      <c r="D8" s="29" t="s">
        <v>10</v>
      </c>
      <c r="E8" s="29" t="s">
        <v>16</v>
      </c>
      <c r="F8" s="91">
        <v>24.5</v>
      </c>
      <c r="G8" s="29">
        <v>1</v>
      </c>
      <c r="H8" s="108" t="s">
        <v>1062</v>
      </c>
      <c r="J8" s="97"/>
      <c r="N8" s="93"/>
      <c r="Q8" s="50">
        <f ca="1">IF(TYPE(MATCH(RIGHT($B$3,LEN($B$3)-5),OFFSET('Khối 10'!$F$5,Q7,0):'Khối 10'!$F$550,0)+Q7)=16,"",MATCH(RIGHT($B$3,LEN($B$3)-5),OFFSET('Khối 10'!$F$5,Q7,0):'Khối 10'!$F$550,0)+Q7)</f>
        <v>50</v>
      </c>
    </row>
    <row r="9" spans="1:17" ht="15" customHeight="1" x14ac:dyDescent="0.25">
      <c r="A9" s="100">
        <v>5</v>
      </c>
      <c r="B9" s="32" t="s">
        <v>533</v>
      </c>
      <c r="C9" s="29" t="s">
        <v>157</v>
      </c>
      <c r="D9" s="29" t="s">
        <v>8</v>
      </c>
      <c r="E9" s="29" t="s">
        <v>16</v>
      </c>
      <c r="F9" s="91">
        <v>22</v>
      </c>
      <c r="G9" s="29">
        <v>2</v>
      </c>
      <c r="H9" s="108" t="s">
        <v>1062</v>
      </c>
      <c r="J9" s="97"/>
      <c r="N9" s="93"/>
      <c r="Q9" s="50">
        <f ca="1">IF(TYPE(MATCH(RIGHT($B$3,LEN($B$3)-5),OFFSET('Khối 10'!$F$5,Q8,0):'Khối 10'!$F$550,0)+Q8)=16,"",MATCH(RIGHT($B$3,LEN($B$3)-5),OFFSET('Khối 10'!$F$5,Q8,0):'Khối 10'!$F$550,0)+Q8)</f>
        <v>51</v>
      </c>
    </row>
    <row r="10" spans="1:17" ht="15" customHeight="1" x14ac:dyDescent="0.25">
      <c r="A10" s="100">
        <v>6</v>
      </c>
      <c r="B10" s="32" t="s">
        <v>534</v>
      </c>
      <c r="C10" s="29" t="s">
        <v>158</v>
      </c>
      <c r="D10" s="29" t="s">
        <v>8</v>
      </c>
      <c r="E10" s="29" t="s">
        <v>16</v>
      </c>
      <c r="F10" s="91">
        <v>20</v>
      </c>
      <c r="G10" s="29">
        <v>2</v>
      </c>
      <c r="H10" s="108" t="s">
        <v>1062</v>
      </c>
      <c r="J10" s="97"/>
      <c r="N10" s="93"/>
      <c r="Q10" s="50">
        <f ca="1">IF(TYPE(MATCH(RIGHT($B$3,LEN($B$3)-5),OFFSET('Khối 10'!$F$5,Q9,0):'Khối 10'!$F$550,0)+Q9)=16,"",MATCH(RIGHT($B$3,LEN($B$3)-5),OFFSET('Khối 10'!$F$5,Q9,0):'Khối 10'!$F$550,0)+Q9)</f>
        <v>52</v>
      </c>
    </row>
    <row r="11" spans="1:17" ht="15" customHeight="1" x14ac:dyDescent="0.25">
      <c r="A11" s="100">
        <v>7</v>
      </c>
      <c r="B11" s="32" t="s">
        <v>949</v>
      </c>
      <c r="C11" s="29" t="s">
        <v>179</v>
      </c>
      <c r="D11" s="29" t="s">
        <v>8</v>
      </c>
      <c r="E11" s="29" t="s">
        <v>16</v>
      </c>
      <c r="F11" s="91">
        <v>21.25</v>
      </c>
      <c r="G11" s="29">
        <v>3</v>
      </c>
      <c r="H11" s="108" t="s">
        <v>1062</v>
      </c>
      <c r="J11" s="97"/>
      <c r="N11" s="93"/>
      <c r="Q11" s="50">
        <f ca="1">IF(TYPE(MATCH(RIGHT($B$3,LEN($B$3)-5),OFFSET('Khối 10'!$F$5,Q10,0):'Khối 10'!$F$550,0)+Q10)=16,"",MATCH(RIGHT($B$3,LEN($B$3)-5),OFFSET('Khối 10'!$F$5,Q10,0):'Khối 10'!$F$550,0)+Q10)</f>
        <v>53</v>
      </c>
    </row>
    <row r="12" spans="1:17" ht="15" customHeight="1" x14ac:dyDescent="0.25">
      <c r="A12" s="100">
        <v>8</v>
      </c>
      <c r="B12" s="32" t="s">
        <v>546</v>
      </c>
      <c r="C12" s="29" t="s">
        <v>124</v>
      </c>
      <c r="D12" s="29" t="s">
        <v>10</v>
      </c>
      <c r="E12" s="29" t="s">
        <v>16</v>
      </c>
      <c r="F12" s="91">
        <v>23.75</v>
      </c>
      <c r="G12" s="29">
        <v>2</v>
      </c>
      <c r="H12" s="108" t="s">
        <v>1062</v>
      </c>
      <c r="J12" s="97"/>
      <c r="N12" s="93"/>
      <c r="Q12" s="50">
        <f ca="1">IF(TYPE(MATCH(RIGHT($B$3,LEN($B$3)-5),OFFSET('Khối 10'!$F$5,Q11,0):'Khối 10'!$F$550,0)+Q11)=16,"",MATCH(RIGHT($B$3,LEN($B$3)-5),OFFSET('Khối 10'!$F$5,Q11,0):'Khối 10'!$F$550,0)+Q11)</f>
        <v>54</v>
      </c>
    </row>
    <row r="13" spans="1:17" ht="15" customHeight="1" x14ac:dyDescent="0.25">
      <c r="A13" s="100">
        <v>9</v>
      </c>
      <c r="B13" s="32" t="s">
        <v>972</v>
      </c>
      <c r="C13" s="29" t="s">
        <v>368</v>
      </c>
      <c r="D13" s="29" t="s">
        <v>10</v>
      </c>
      <c r="E13" s="29" t="s">
        <v>16</v>
      </c>
      <c r="F13" s="91">
        <v>20.25</v>
      </c>
      <c r="G13" s="29">
        <v>3</v>
      </c>
      <c r="H13" s="108" t="s">
        <v>1062</v>
      </c>
      <c r="J13" s="97"/>
      <c r="N13" s="93"/>
      <c r="Q13" s="50">
        <f ca="1">IF(TYPE(MATCH(RIGHT($B$3,LEN($B$3)-5),OFFSET('Khối 10'!$F$5,Q12,0):'Khối 10'!$F$550,0)+Q12)=16,"",MATCH(RIGHT($B$3,LEN($B$3)-5),OFFSET('Khối 10'!$F$5,Q12,0):'Khối 10'!$F$550,0)+Q12)</f>
        <v>55</v>
      </c>
    </row>
    <row r="14" spans="1:17" ht="15" customHeight="1" x14ac:dyDescent="0.25">
      <c r="A14" s="100">
        <v>10</v>
      </c>
      <c r="B14" s="32" t="s">
        <v>560</v>
      </c>
      <c r="C14" s="29" t="s">
        <v>178</v>
      </c>
      <c r="D14" s="29" t="s">
        <v>10</v>
      </c>
      <c r="E14" s="29" t="s">
        <v>16</v>
      </c>
      <c r="F14" s="91">
        <v>24.25</v>
      </c>
      <c r="G14" s="29">
        <v>2</v>
      </c>
      <c r="H14" s="108" t="s">
        <v>1062</v>
      </c>
      <c r="J14" s="97"/>
      <c r="N14" s="93"/>
      <c r="Q14" s="50">
        <f ca="1">IF(TYPE(MATCH(RIGHT($B$3,LEN($B$3)-5),OFFSET('Khối 10'!$F$5,Q13,0):'Khối 10'!$F$550,0)+Q13)=16,"",MATCH(RIGHT($B$3,LEN($B$3)-5),OFFSET('Khối 10'!$F$5,Q13,0):'Khối 10'!$F$550,0)+Q13)</f>
        <v>56</v>
      </c>
    </row>
    <row r="15" spans="1:17" ht="15" customHeight="1" x14ac:dyDescent="0.25">
      <c r="A15" s="100">
        <v>11</v>
      </c>
      <c r="B15" s="32" t="s">
        <v>951</v>
      </c>
      <c r="C15" s="29" t="s">
        <v>282</v>
      </c>
      <c r="D15" s="29" t="s">
        <v>8</v>
      </c>
      <c r="E15" s="29" t="s">
        <v>16</v>
      </c>
      <c r="F15" s="91">
        <v>20.75</v>
      </c>
      <c r="G15" s="29">
        <v>3</v>
      </c>
      <c r="H15" s="108" t="s">
        <v>1062</v>
      </c>
      <c r="J15" s="97"/>
      <c r="N15" s="93"/>
      <c r="Q15" s="50">
        <f ca="1">IF(TYPE(MATCH(RIGHT($B$3,LEN($B$3)-5),OFFSET('Khối 10'!$F$5,Q14,0):'Khối 10'!$F$550,0)+Q14)=16,"",MATCH(RIGHT($B$3,LEN($B$3)-5),OFFSET('Khối 10'!$F$5,Q14,0):'Khối 10'!$F$550,0)+Q14)</f>
        <v>57</v>
      </c>
    </row>
    <row r="16" spans="1:17" ht="15" customHeight="1" x14ac:dyDescent="0.25">
      <c r="A16" s="100">
        <v>12</v>
      </c>
      <c r="B16" s="32" t="s">
        <v>563</v>
      </c>
      <c r="C16" s="29" t="s">
        <v>178</v>
      </c>
      <c r="D16" s="29" t="s">
        <v>8</v>
      </c>
      <c r="E16" s="29" t="s">
        <v>16</v>
      </c>
      <c r="F16" s="91">
        <v>19.75</v>
      </c>
      <c r="G16" s="29">
        <v>1</v>
      </c>
      <c r="H16" s="108" t="s">
        <v>1062</v>
      </c>
      <c r="J16" s="97"/>
      <c r="N16" s="93"/>
      <c r="Q16" s="50">
        <f ca="1">IF(TYPE(MATCH(RIGHT($B$3,LEN($B$3)-5),OFFSET('Khối 10'!$F$5,Q15,0):'Khối 10'!$F$550,0)+Q15)=16,"",MATCH(RIGHT($B$3,LEN($B$3)-5),OFFSET('Khối 10'!$F$5,Q15,0):'Khối 10'!$F$550,0)+Q15)</f>
        <v>58</v>
      </c>
    </row>
    <row r="17" spans="1:17" ht="15" customHeight="1" x14ac:dyDescent="0.25">
      <c r="A17" s="100">
        <v>13</v>
      </c>
      <c r="B17" s="32" t="s">
        <v>859</v>
      </c>
      <c r="C17" s="29" t="s">
        <v>80</v>
      </c>
      <c r="D17" s="29" t="s">
        <v>10</v>
      </c>
      <c r="E17" s="29" t="s">
        <v>16</v>
      </c>
      <c r="F17" s="91">
        <v>20.5</v>
      </c>
      <c r="G17" s="29">
        <v>2</v>
      </c>
      <c r="H17" s="108" t="s">
        <v>1062</v>
      </c>
      <c r="J17" s="97"/>
      <c r="N17" s="93"/>
      <c r="Q17" s="50">
        <f ca="1">IF(TYPE(MATCH(RIGHT($B$3,LEN($B$3)-5),OFFSET('Khối 10'!$F$5,Q16,0):'Khối 10'!$F$550,0)+Q16)=16,"",MATCH(RIGHT($B$3,LEN($B$3)-5),OFFSET('Khối 10'!$F$5,Q16,0):'Khối 10'!$F$550,0)+Q16)</f>
        <v>59</v>
      </c>
    </row>
    <row r="18" spans="1:17" ht="15" customHeight="1" x14ac:dyDescent="0.25">
      <c r="A18" s="100">
        <v>14</v>
      </c>
      <c r="B18" s="32" t="s">
        <v>1006</v>
      </c>
      <c r="C18" s="29" t="s">
        <v>409</v>
      </c>
      <c r="D18" s="29" t="s">
        <v>10</v>
      </c>
      <c r="E18" s="29" t="s">
        <v>16</v>
      </c>
      <c r="F18" s="91">
        <v>21.25</v>
      </c>
      <c r="G18" s="29">
        <v>3</v>
      </c>
      <c r="H18" s="108" t="s">
        <v>1062</v>
      </c>
      <c r="J18" s="97"/>
      <c r="N18" s="93"/>
      <c r="Q18" s="50">
        <f ca="1">IF(TYPE(MATCH(RIGHT($B$3,LEN($B$3)-5),OFFSET('Khối 10'!$F$5,Q17,0):'Khối 10'!$F$550,0)+Q17)=16,"",MATCH(RIGHT($B$3,LEN($B$3)-5),OFFSET('Khối 10'!$F$5,Q17,0):'Khối 10'!$F$550,0)+Q17)</f>
        <v>60</v>
      </c>
    </row>
    <row r="19" spans="1:17" ht="15" customHeight="1" x14ac:dyDescent="0.25">
      <c r="A19" s="100">
        <v>15</v>
      </c>
      <c r="B19" s="32" t="s">
        <v>904</v>
      </c>
      <c r="C19" s="29" t="s">
        <v>288</v>
      </c>
      <c r="D19" s="29" t="s">
        <v>10</v>
      </c>
      <c r="E19" s="29" t="s">
        <v>16</v>
      </c>
      <c r="F19" s="91">
        <v>20.75</v>
      </c>
      <c r="G19" s="29">
        <v>3</v>
      </c>
      <c r="H19" s="108" t="s">
        <v>1062</v>
      </c>
      <c r="J19" s="97"/>
      <c r="N19" s="93"/>
      <c r="Q19" s="50">
        <f ca="1">IF(TYPE(MATCH(RIGHT($B$3,LEN($B$3)-5),OFFSET('Khối 10'!$F$5,Q18,0):'Khối 10'!$F$550,0)+Q18)=16,"",MATCH(RIGHT($B$3,LEN($B$3)-5),OFFSET('Khối 10'!$F$5,Q18,0):'Khối 10'!$F$550,0)+Q18)</f>
        <v>61</v>
      </c>
    </row>
    <row r="20" spans="1:17" ht="15" customHeight="1" x14ac:dyDescent="0.25">
      <c r="A20" s="100">
        <v>16</v>
      </c>
      <c r="B20" s="32" t="s">
        <v>798</v>
      </c>
      <c r="C20" s="29" t="s">
        <v>350</v>
      </c>
      <c r="D20" s="29" t="s">
        <v>8</v>
      </c>
      <c r="E20" s="29" t="s">
        <v>16</v>
      </c>
      <c r="F20" s="91">
        <v>25</v>
      </c>
      <c r="G20" s="29">
        <v>2</v>
      </c>
      <c r="H20" s="108" t="s">
        <v>1062</v>
      </c>
      <c r="J20" s="97"/>
      <c r="N20" s="93"/>
      <c r="Q20" s="50">
        <f ca="1">IF(TYPE(MATCH(RIGHT($B$3,LEN($B$3)-5),OFFSET('Khối 10'!$F$5,Q19,0):'Khối 10'!$F$550,0)+Q19)=16,"",MATCH(RIGHT($B$3,LEN($B$3)-5),OFFSET('Khối 10'!$F$5,Q19,0):'Khối 10'!$F$550,0)+Q19)</f>
        <v>62</v>
      </c>
    </row>
    <row r="21" spans="1:17" ht="15" customHeight="1" x14ac:dyDescent="0.25">
      <c r="A21" s="100">
        <v>17</v>
      </c>
      <c r="B21" s="32" t="s">
        <v>980</v>
      </c>
      <c r="C21" s="29" t="s">
        <v>216</v>
      </c>
      <c r="D21" s="29" t="s">
        <v>10</v>
      </c>
      <c r="E21" s="29" t="s">
        <v>16</v>
      </c>
      <c r="F21" s="91">
        <v>21.75</v>
      </c>
      <c r="G21" s="29">
        <v>3</v>
      </c>
      <c r="H21" s="108" t="s">
        <v>1062</v>
      </c>
      <c r="J21" s="97"/>
      <c r="N21" s="93"/>
      <c r="Q21" s="50">
        <f ca="1">IF(TYPE(MATCH(RIGHT($B$3,LEN($B$3)-5),OFFSET('Khối 10'!$F$5,Q20,0):'Khối 10'!$F$550,0)+Q20)=16,"",MATCH(RIGHT($B$3,LEN($B$3)-5),OFFSET('Khối 10'!$F$5,Q20,0):'Khối 10'!$F$550,0)+Q20)</f>
        <v>63</v>
      </c>
    </row>
    <row r="22" spans="1:17" ht="15" customHeight="1" x14ac:dyDescent="0.25">
      <c r="A22" s="100">
        <v>18</v>
      </c>
      <c r="B22" s="32" t="s">
        <v>601</v>
      </c>
      <c r="C22" s="29" t="s">
        <v>218</v>
      </c>
      <c r="D22" s="29" t="s">
        <v>8</v>
      </c>
      <c r="E22" s="29" t="s">
        <v>16</v>
      </c>
      <c r="F22" s="91">
        <v>21.5</v>
      </c>
      <c r="G22" s="29">
        <v>2</v>
      </c>
      <c r="H22" s="108" t="s">
        <v>1062</v>
      </c>
      <c r="J22" s="97"/>
      <c r="N22" s="93"/>
      <c r="Q22" s="50">
        <f ca="1">IF(TYPE(MATCH(RIGHT($B$3,LEN($B$3)-5),OFFSET('Khối 10'!$F$5,Q21,0):'Khối 10'!$F$550,0)+Q21)=16,"",MATCH(RIGHT($B$3,LEN($B$3)-5),OFFSET('Khối 10'!$F$5,Q21,0):'Khối 10'!$F$550,0)+Q21)</f>
        <v>64</v>
      </c>
    </row>
    <row r="23" spans="1:17" ht="15" customHeight="1" x14ac:dyDescent="0.25">
      <c r="A23" s="100">
        <v>19</v>
      </c>
      <c r="B23" s="32" t="s">
        <v>604</v>
      </c>
      <c r="C23" s="29" t="s">
        <v>220</v>
      </c>
      <c r="D23" s="29" t="s">
        <v>10</v>
      </c>
      <c r="E23" s="29" t="s">
        <v>16</v>
      </c>
      <c r="F23" s="91">
        <v>20.75</v>
      </c>
      <c r="G23" s="29">
        <v>1</v>
      </c>
      <c r="H23" s="108" t="s">
        <v>1062</v>
      </c>
      <c r="J23" s="97"/>
      <c r="N23" s="93"/>
      <c r="Q23" s="50">
        <f ca="1">IF(TYPE(MATCH(RIGHT($B$3,LEN($B$3)-5),OFFSET('Khối 10'!$F$5,Q22,0):'Khối 10'!$F$550,0)+Q22)=16,"",MATCH(RIGHT($B$3,LEN($B$3)-5),OFFSET('Khối 10'!$F$5,Q22,0):'Khối 10'!$F$550,0)+Q22)</f>
        <v>65</v>
      </c>
    </row>
    <row r="24" spans="1:17" ht="15" customHeight="1" x14ac:dyDescent="0.25">
      <c r="A24" s="100">
        <v>20</v>
      </c>
      <c r="B24" s="32" t="s">
        <v>603</v>
      </c>
      <c r="C24" s="29" t="s">
        <v>196</v>
      </c>
      <c r="D24" s="29" t="s">
        <v>10</v>
      </c>
      <c r="E24" s="29" t="s">
        <v>16</v>
      </c>
      <c r="F24" s="91">
        <v>19.5</v>
      </c>
      <c r="G24" s="29">
        <v>2</v>
      </c>
      <c r="H24" s="108" t="s">
        <v>1062</v>
      </c>
      <c r="J24" s="97"/>
      <c r="N24" s="93"/>
      <c r="Q24" s="50">
        <f ca="1">IF(TYPE(MATCH(RIGHT($B$3,LEN($B$3)-5),OFFSET('Khối 10'!$F$5,Q23,0):'Khối 10'!$F$550,0)+Q23)=16,"",MATCH(RIGHT($B$3,LEN($B$3)-5),OFFSET('Khối 10'!$F$5,Q23,0):'Khối 10'!$F$550,0)+Q23)</f>
        <v>66</v>
      </c>
    </row>
    <row r="25" spans="1:17" ht="15" customHeight="1" x14ac:dyDescent="0.25">
      <c r="A25" s="100">
        <v>21</v>
      </c>
      <c r="B25" s="32" t="s">
        <v>609</v>
      </c>
      <c r="C25" s="29" t="s">
        <v>224</v>
      </c>
      <c r="D25" s="29" t="s">
        <v>10</v>
      </c>
      <c r="E25" s="29" t="s">
        <v>16</v>
      </c>
      <c r="F25" s="91">
        <v>19.25</v>
      </c>
      <c r="G25" s="29">
        <v>1</v>
      </c>
      <c r="H25" s="108" t="s">
        <v>1062</v>
      </c>
      <c r="J25" s="97"/>
      <c r="N25" s="93"/>
      <c r="Q25" s="50">
        <f ca="1">IF(TYPE(MATCH(RIGHT($B$3,LEN($B$3)-5),OFFSET('Khối 10'!$F$5,Q24,0):'Khối 10'!$F$550,0)+Q24)=16,"",MATCH(RIGHT($B$3,LEN($B$3)-5),OFFSET('Khối 10'!$F$5,Q24,0):'Khối 10'!$F$550,0)+Q24)</f>
        <v>67</v>
      </c>
    </row>
    <row r="26" spans="1:17" ht="15" customHeight="1" x14ac:dyDescent="0.25">
      <c r="A26" s="100">
        <v>22</v>
      </c>
      <c r="B26" s="32" t="s">
        <v>615</v>
      </c>
      <c r="C26" s="29" t="s">
        <v>107</v>
      </c>
      <c r="D26" s="29" t="s">
        <v>8</v>
      </c>
      <c r="E26" s="29" t="s">
        <v>16</v>
      </c>
      <c r="F26" s="91">
        <v>26.25</v>
      </c>
      <c r="G26" s="29">
        <v>1</v>
      </c>
      <c r="H26" s="108" t="s">
        <v>1062</v>
      </c>
      <c r="J26" s="97"/>
      <c r="N26" s="93"/>
      <c r="Q26" s="50">
        <f ca="1">IF(TYPE(MATCH(RIGHT($B$3,LEN($B$3)-5),OFFSET('Khối 10'!$F$5,Q25,0):'Khối 10'!$F$550,0)+Q25)=16,"",MATCH(RIGHT($B$3,LEN($B$3)-5),OFFSET('Khối 10'!$F$5,Q25,0):'Khối 10'!$F$550,0)+Q25)</f>
        <v>68</v>
      </c>
    </row>
    <row r="27" spans="1:17" ht="15" customHeight="1" x14ac:dyDescent="0.25">
      <c r="A27" s="100">
        <v>23</v>
      </c>
      <c r="B27" s="32" t="s">
        <v>657</v>
      </c>
      <c r="C27" s="29" t="s">
        <v>102</v>
      </c>
      <c r="D27" s="29" t="s">
        <v>10</v>
      </c>
      <c r="E27" s="29" t="s">
        <v>16</v>
      </c>
      <c r="F27" s="91">
        <v>19.5</v>
      </c>
      <c r="G27" s="29">
        <v>1</v>
      </c>
      <c r="H27" s="108" t="s">
        <v>1062</v>
      </c>
      <c r="J27" s="97"/>
      <c r="N27" s="93"/>
      <c r="Q27" s="50">
        <f ca="1">IF(TYPE(MATCH(RIGHT($B$3,LEN($B$3)-5),OFFSET('Khối 10'!$F$5,Q26,0):'Khối 10'!$F$550,0)+Q26)=16,"",MATCH(RIGHT($B$3,LEN($B$3)-5),OFFSET('Khối 10'!$F$5,Q26,0):'Khối 10'!$F$550,0)+Q26)</f>
        <v>69</v>
      </c>
    </row>
    <row r="28" spans="1:17" ht="15" customHeight="1" x14ac:dyDescent="0.25">
      <c r="A28" s="100">
        <v>24</v>
      </c>
      <c r="B28" s="32" t="s">
        <v>924</v>
      </c>
      <c r="C28" s="29" t="s">
        <v>173</v>
      </c>
      <c r="D28" s="29" t="s">
        <v>8</v>
      </c>
      <c r="E28" s="29" t="s">
        <v>16</v>
      </c>
      <c r="F28" s="91">
        <v>21</v>
      </c>
      <c r="G28" s="29">
        <v>3</v>
      </c>
      <c r="H28" s="108" t="s">
        <v>1062</v>
      </c>
      <c r="J28" s="97"/>
      <c r="N28" s="93"/>
      <c r="Q28" s="50">
        <f ca="1">IF(TYPE(MATCH(RIGHT($B$3,LEN($B$3)-5),OFFSET('Khối 10'!$F$5,Q27,0):'Khối 10'!$F$550,0)+Q27)=16,"",MATCH(RIGHT($B$3,LEN($B$3)-5),OFFSET('Khối 10'!$F$5,Q27,0):'Khối 10'!$F$550,0)+Q27)</f>
        <v>70</v>
      </c>
    </row>
    <row r="29" spans="1:17" ht="15" customHeight="1" x14ac:dyDescent="0.25">
      <c r="A29" s="100">
        <v>25</v>
      </c>
      <c r="B29" s="32" t="s">
        <v>665</v>
      </c>
      <c r="C29" s="29" t="s">
        <v>263</v>
      </c>
      <c r="D29" s="29" t="s">
        <v>8</v>
      </c>
      <c r="E29" s="29" t="s">
        <v>16</v>
      </c>
      <c r="F29" s="91">
        <v>20.5</v>
      </c>
      <c r="G29" s="29">
        <v>2</v>
      </c>
      <c r="H29" s="108" t="s">
        <v>1062</v>
      </c>
      <c r="J29" s="97"/>
      <c r="N29" s="93"/>
      <c r="Q29" s="50">
        <f ca="1">IF(TYPE(MATCH(RIGHT($B$3,LEN($B$3)-5),OFFSET('Khối 10'!$F$5,Q28,0):'Khối 10'!$F$550,0)+Q28)=16,"",MATCH(RIGHT($B$3,LEN($B$3)-5),OFFSET('Khối 10'!$F$5,Q28,0):'Khối 10'!$F$550,0)+Q28)</f>
        <v>71</v>
      </c>
    </row>
    <row r="30" spans="1:17" ht="15" customHeight="1" x14ac:dyDescent="0.25">
      <c r="A30" s="100">
        <v>26</v>
      </c>
      <c r="B30" s="32" t="s">
        <v>808</v>
      </c>
      <c r="C30" s="29" t="s">
        <v>65</v>
      </c>
      <c r="D30" s="29" t="s">
        <v>10</v>
      </c>
      <c r="E30" s="29" t="s">
        <v>16</v>
      </c>
      <c r="F30" s="91">
        <v>20.25</v>
      </c>
      <c r="G30" s="29">
        <v>2</v>
      </c>
      <c r="H30" s="108" t="s">
        <v>1062</v>
      </c>
      <c r="J30" s="97"/>
      <c r="N30" s="93"/>
      <c r="Q30" s="50">
        <f ca="1">IF(TYPE(MATCH(RIGHT($B$3,LEN($B$3)-5),OFFSET('Khối 10'!$F$5,Q29,0):'Khối 10'!$F$550,0)+Q29)=16,"",MATCH(RIGHT($B$3,LEN($B$3)-5),OFFSET('Khối 10'!$F$5,Q29,0):'Khối 10'!$F$550,0)+Q29)</f>
        <v>72</v>
      </c>
    </row>
    <row r="31" spans="1:17" ht="15" customHeight="1" x14ac:dyDescent="0.25">
      <c r="A31" s="100">
        <v>27</v>
      </c>
      <c r="B31" s="32" t="s">
        <v>673</v>
      </c>
      <c r="C31" s="29" t="s">
        <v>166</v>
      </c>
      <c r="D31" s="29" t="s">
        <v>10</v>
      </c>
      <c r="E31" s="29" t="s">
        <v>16</v>
      </c>
      <c r="F31" s="91">
        <v>22</v>
      </c>
      <c r="G31" s="29">
        <v>2</v>
      </c>
      <c r="H31" s="108" t="s">
        <v>1062</v>
      </c>
      <c r="J31" s="97"/>
      <c r="N31" s="93"/>
      <c r="Q31" s="50">
        <f ca="1">IF(TYPE(MATCH(RIGHT($B$3,LEN($B$3)-5),OFFSET('Khối 10'!$F$5,Q30,0):'Khối 10'!$F$550,0)+Q30)=16,"",MATCH(RIGHT($B$3,LEN($B$3)-5),OFFSET('Khối 10'!$F$5,Q30,0):'Khối 10'!$F$550,0)+Q30)</f>
        <v>73</v>
      </c>
    </row>
    <row r="32" spans="1:17" ht="15" customHeight="1" x14ac:dyDescent="0.25">
      <c r="A32" s="100">
        <v>28</v>
      </c>
      <c r="B32" s="32" t="s">
        <v>676</v>
      </c>
      <c r="C32" s="29" t="s">
        <v>269</v>
      </c>
      <c r="D32" s="29" t="s">
        <v>10</v>
      </c>
      <c r="E32" s="29" t="s">
        <v>16</v>
      </c>
      <c r="F32" s="91">
        <v>25</v>
      </c>
      <c r="G32" s="29">
        <v>1</v>
      </c>
      <c r="H32" s="108" t="s">
        <v>1062</v>
      </c>
      <c r="J32" s="97"/>
      <c r="N32" s="93"/>
      <c r="Q32" s="50">
        <f ca="1">IF(TYPE(MATCH(RIGHT($B$3,LEN($B$3)-5),OFFSET('Khối 10'!$F$5,Q31,0):'Khối 10'!$F$550,0)+Q31)=16,"",MATCH(RIGHT($B$3,LEN($B$3)-5),OFFSET('Khối 10'!$F$5,Q31,0):'Khối 10'!$F$550,0)+Q31)</f>
        <v>74</v>
      </c>
    </row>
    <row r="33" spans="1:17" ht="15" customHeight="1" x14ac:dyDescent="0.25">
      <c r="A33" s="100">
        <v>29</v>
      </c>
      <c r="B33" s="32" t="s">
        <v>925</v>
      </c>
      <c r="C33" s="29" t="s">
        <v>131</v>
      </c>
      <c r="D33" s="29" t="s">
        <v>8</v>
      </c>
      <c r="E33" s="29" t="s">
        <v>16</v>
      </c>
      <c r="F33" s="91">
        <v>22</v>
      </c>
      <c r="G33" s="29">
        <v>3</v>
      </c>
      <c r="H33" s="108" t="s">
        <v>1062</v>
      </c>
      <c r="J33" s="97"/>
      <c r="N33" s="93"/>
      <c r="Q33" s="50">
        <f ca="1">IF(TYPE(MATCH(RIGHT($B$3,LEN($B$3)-5),OFFSET('Khối 10'!$F$5,Q32,0):'Khối 10'!$F$550,0)+Q32)=16,"",MATCH(RIGHT($B$3,LEN($B$3)-5),OFFSET('Khối 10'!$F$5,Q32,0):'Khối 10'!$F$550,0)+Q32)</f>
        <v>75</v>
      </c>
    </row>
    <row r="34" spans="1:17" ht="15" customHeight="1" x14ac:dyDescent="0.25">
      <c r="A34" s="100">
        <v>30</v>
      </c>
      <c r="B34" s="32" t="s">
        <v>846</v>
      </c>
      <c r="C34" s="29" t="s">
        <v>284</v>
      </c>
      <c r="D34" s="29" t="s">
        <v>10</v>
      </c>
      <c r="E34" s="29" t="s">
        <v>16</v>
      </c>
      <c r="F34" s="91">
        <v>24</v>
      </c>
      <c r="G34" s="29">
        <v>2</v>
      </c>
      <c r="H34" s="108" t="s">
        <v>1062</v>
      </c>
      <c r="J34" s="97"/>
      <c r="N34" s="93"/>
      <c r="Q34" s="50">
        <f ca="1">IF(TYPE(MATCH(RIGHT($B$3,LEN($B$3)-5),OFFSET('Khối 10'!$F$5,Q33,0):'Khối 10'!$F$550,0)+Q33)=16,"",MATCH(RIGHT($B$3,LEN($B$3)-5),OFFSET('Khối 10'!$F$5,Q33,0):'Khối 10'!$F$550,0)+Q33)</f>
        <v>76</v>
      </c>
    </row>
    <row r="35" spans="1:17" ht="15" customHeight="1" x14ac:dyDescent="0.25">
      <c r="A35" s="100">
        <v>31</v>
      </c>
      <c r="B35" s="32" t="s">
        <v>816</v>
      </c>
      <c r="C35" s="29" t="s">
        <v>359</v>
      </c>
      <c r="D35" s="29" t="s">
        <v>10</v>
      </c>
      <c r="E35" s="29" t="s">
        <v>16</v>
      </c>
      <c r="F35" s="91">
        <v>20.75</v>
      </c>
      <c r="G35" s="29">
        <v>2</v>
      </c>
      <c r="H35" s="108" t="s">
        <v>1062</v>
      </c>
      <c r="J35" s="97"/>
      <c r="N35" s="93"/>
      <c r="Q35" s="50">
        <f ca="1">IF(TYPE(MATCH(RIGHT($B$3,LEN($B$3)-5),OFFSET('Khối 10'!$F$5,Q34,0):'Khối 10'!$F$550,0)+Q34)=16,"",MATCH(RIGHT($B$3,LEN($B$3)-5),OFFSET('Khối 10'!$F$5,Q34,0):'Khối 10'!$F$550,0)+Q34)</f>
        <v>77</v>
      </c>
    </row>
    <row r="36" spans="1:17" ht="15" customHeight="1" x14ac:dyDescent="0.25">
      <c r="A36" s="100">
        <v>32</v>
      </c>
      <c r="B36" s="32" t="s">
        <v>487</v>
      </c>
      <c r="C36" s="29" t="s">
        <v>104</v>
      </c>
      <c r="D36" s="29" t="s">
        <v>8</v>
      </c>
      <c r="E36" s="29" t="s">
        <v>16</v>
      </c>
      <c r="F36" s="91">
        <v>20.75</v>
      </c>
      <c r="G36" s="29">
        <v>3</v>
      </c>
      <c r="H36" s="108" t="s">
        <v>1062</v>
      </c>
      <c r="J36" s="97"/>
      <c r="N36" s="93"/>
      <c r="Q36" s="50">
        <f ca="1">IF(TYPE(MATCH(RIGHT($B$3,LEN($B$3)-5),OFFSET('Khối 10'!$F$5,Q35,0):'Khối 10'!$F$550,0)+Q35)=16,"",MATCH(RIGHT($B$3,LEN($B$3)-5),OFFSET('Khối 10'!$F$5,Q35,0):'Khối 10'!$F$550,0)+Q35)</f>
        <v>78</v>
      </c>
    </row>
    <row r="37" spans="1:17" ht="15" customHeight="1" x14ac:dyDescent="0.25">
      <c r="A37" s="100">
        <v>33</v>
      </c>
      <c r="B37" s="32" t="s">
        <v>714</v>
      </c>
      <c r="C37" s="29" t="s">
        <v>298</v>
      </c>
      <c r="D37" s="29" t="s">
        <v>8</v>
      </c>
      <c r="E37" s="29" t="s">
        <v>16</v>
      </c>
      <c r="F37" s="91">
        <v>20</v>
      </c>
      <c r="G37" s="29">
        <v>1</v>
      </c>
      <c r="H37" s="108" t="s">
        <v>1062</v>
      </c>
      <c r="J37" s="97"/>
      <c r="N37" s="93"/>
      <c r="Q37" s="50">
        <f ca="1">IF(TYPE(MATCH(RIGHT($B$3,LEN($B$3)-5),OFFSET('Khối 10'!$F$5,Q36,0):'Khối 10'!$F$550,0)+Q36)=16,"",MATCH(RIGHT($B$3,LEN($B$3)-5),OFFSET('Khối 10'!$F$5,Q36,0):'Khối 10'!$F$550,0)+Q36)</f>
        <v>79</v>
      </c>
    </row>
    <row r="38" spans="1:17" ht="15" customHeight="1" x14ac:dyDescent="0.25">
      <c r="A38" s="100">
        <v>34</v>
      </c>
      <c r="B38" s="32" t="s">
        <v>701</v>
      </c>
      <c r="C38" s="29" t="s">
        <v>290</v>
      </c>
      <c r="D38" s="29" t="s">
        <v>8</v>
      </c>
      <c r="E38" s="29" t="s">
        <v>16</v>
      </c>
      <c r="F38" s="91">
        <v>22.75</v>
      </c>
      <c r="G38" s="29">
        <v>2</v>
      </c>
      <c r="H38" s="108" t="s">
        <v>1062</v>
      </c>
      <c r="J38" s="97"/>
      <c r="N38" s="93"/>
      <c r="Q38" s="50">
        <f ca="1">IF(TYPE(MATCH(RIGHT($B$3,LEN($B$3)-5),OFFSET('Khối 10'!$F$5,Q37,0):'Khối 10'!$F$550,0)+Q37)=16,"",MATCH(RIGHT($B$3,LEN($B$3)-5),OFFSET('Khối 10'!$F$5,Q37,0):'Khối 10'!$F$550,0)+Q37)</f>
        <v>80</v>
      </c>
    </row>
    <row r="39" spans="1:17" ht="15" customHeight="1" x14ac:dyDescent="0.25">
      <c r="A39" s="100">
        <v>35</v>
      </c>
      <c r="B39" s="32" t="s">
        <v>731</v>
      </c>
      <c r="C39" s="29" t="s">
        <v>305</v>
      </c>
      <c r="D39" s="29" t="s">
        <v>8</v>
      </c>
      <c r="E39" s="29" t="s">
        <v>16</v>
      </c>
      <c r="F39" s="91">
        <v>22.5</v>
      </c>
      <c r="G39" s="29">
        <v>2</v>
      </c>
      <c r="H39" s="108" t="s">
        <v>1062</v>
      </c>
      <c r="J39" s="97"/>
      <c r="N39" s="93"/>
      <c r="Q39" s="50">
        <f ca="1">IF(TYPE(MATCH(RIGHT($B$3,LEN($B$3)-5),OFFSET('Khối 10'!$F$5,Q38,0):'Khối 10'!$F$550,0)+Q38)=16,"",MATCH(RIGHT($B$3,LEN($B$3)-5),OFFSET('Khối 10'!$F$5,Q38,0):'Khối 10'!$F$550,0)+Q38)</f>
        <v>81</v>
      </c>
    </row>
    <row r="40" spans="1:17" ht="15" customHeight="1" x14ac:dyDescent="0.25">
      <c r="A40" s="100">
        <v>36</v>
      </c>
      <c r="B40" s="32" t="s">
        <v>738</v>
      </c>
      <c r="C40" s="29" t="s">
        <v>201</v>
      </c>
      <c r="D40" s="29" t="s">
        <v>8</v>
      </c>
      <c r="E40" s="29" t="s">
        <v>16</v>
      </c>
      <c r="F40" s="91">
        <v>24</v>
      </c>
      <c r="G40" s="29">
        <v>2</v>
      </c>
      <c r="H40" s="108" t="s">
        <v>1062</v>
      </c>
      <c r="J40" s="97"/>
      <c r="N40" s="93"/>
      <c r="Q40" s="50">
        <f ca="1">IF(TYPE(MATCH(RIGHT($B$3,LEN($B$3)-5),OFFSET('Khối 10'!$F$5,Q39,0):'Khối 10'!$F$550,0)+Q39)=16,"",MATCH(RIGHT($B$3,LEN($B$3)-5),OFFSET('Khối 10'!$F$5,Q39,0):'Khối 10'!$F$550,0)+Q39)</f>
        <v>82</v>
      </c>
    </row>
    <row r="41" spans="1:17" ht="15" customHeight="1" x14ac:dyDescent="0.25">
      <c r="A41" s="100">
        <v>37</v>
      </c>
      <c r="B41" s="32" t="s">
        <v>963</v>
      </c>
      <c r="C41" s="29" t="s">
        <v>225</v>
      </c>
      <c r="D41" s="29" t="s">
        <v>10</v>
      </c>
      <c r="E41" s="29" t="s">
        <v>16</v>
      </c>
      <c r="F41" s="91">
        <v>20.5</v>
      </c>
      <c r="G41" s="29">
        <v>3</v>
      </c>
      <c r="H41" s="108" t="s">
        <v>1062</v>
      </c>
      <c r="J41" s="97"/>
      <c r="N41" s="93"/>
      <c r="Q41" s="50">
        <f ca="1">IF(TYPE(MATCH(RIGHT($B$3,LEN($B$3)-5),OFFSET('Khối 10'!$F$5,Q40,0):'Khối 10'!$F$550,0)+Q40)=16,"",MATCH(RIGHT($B$3,LEN($B$3)-5),OFFSET('Khối 10'!$F$5,Q40,0):'Khối 10'!$F$550,0)+Q40)</f>
        <v>83</v>
      </c>
    </row>
    <row r="42" spans="1:17" ht="15" customHeight="1" x14ac:dyDescent="0.25">
      <c r="A42" s="100">
        <v>38</v>
      </c>
      <c r="B42" s="32" t="s">
        <v>879</v>
      </c>
      <c r="C42" s="29" t="s">
        <v>391</v>
      </c>
      <c r="D42" s="29" t="s">
        <v>8</v>
      </c>
      <c r="E42" s="29" t="s">
        <v>16</v>
      </c>
      <c r="F42" s="91">
        <v>20.25</v>
      </c>
      <c r="G42" s="29">
        <v>3</v>
      </c>
      <c r="H42" s="108" t="s">
        <v>1062</v>
      </c>
      <c r="J42" s="97"/>
      <c r="N42" s="93"/>
      <c r="Q42" s="50">
        <f ca="1">IF(TYPE(MATCH(RIGHT($B$3,LEN($B$3)-5),OFFSET('Khối 10'!$F$5,Q41,0):'Khối 10'!$F$550,0)+Q41)=16,"",MATCH(RIGHT($B$3,LEN($B$3)-5),OFFSET('Khối 10'!$F$5,Q41,0):'Khối 10'!$F$550,0)+Q41)</f>
        <v>84</v>
      </c>
    </row>
    <row r="43" spans="1:17" ht="15" customHeight="1" x14ac:dyDescent="0.25">
      <c r="A43" s="100">
        <v>39</v>
      </c>
      <c r="B43" s="32" t="s">
        <v>747</v>
      </c>
      <c r="C43" s="29" t="s">
        <v>268</v>
      </c>
      <c r="D43" s="29" t="s">
        <v>8</v>
      </c>
      <c r="E43" s="29" t="s">
        <v>16</v>
      </c>
      <c r="F43" s="91">
        <v>24.75</v>
      </c>
      <c r="G43" s="29">
        <v>2</v>
      </c>
      <c r="H43" s="108" t="s">
        <v>1062</v>
      </c>
      <c r="J43" s="97"/>
      <c r="N43" s="93"/>
      <c r="Q43" s="50">
        <f ca="1">IF(TYPE(MATCH(RIGHT($B$3,LEN($B$3)-5),OFFSET('Khối 10'!$F$5,Q42,0):'Khối 10'!$F$550,0)+Q42)=16,"",MATCH(RIGHT($B$3,LEN($B$3)-5),OFFSET('Khối 10'!$F$5,Q42,0):'Khối 10'!$F$550,0)+Q42)</f>
        <v>85</v>
      </c>
    </row>
    <row r="44" spans="1:17" ht="15" customHeight="1" x14ac:dyDescent="0.25">
      <c r="A44" s="100">
        <v>40</v>
      </c>
      <c r="B44" s="32" t="s">
        <v>755</v>
      </c>
      <c r="C44" s="29" t="s">
        <v>159</v>
      </c>
      <c r="D44" s="29" t="s">
        <v>8</v>
      </c>
      <c r="E44" s="29" t="s">
        <v>16</v>
      </c>
      <c r="F44" s="91">
        <v>24</v>
      </c>
      <c r="G44" s="29">
        <v>2</v>
      </c>
      <c r="H44" s="108" t="s">
        <v>1062</v>
      </c>
      <c r="J44" s="97"/>
      <c r="N44" s="93"/>
      <c r="Q44" s="50">
        <f ca="1">IF(TYPE(MATCH(RIGHT($B$3,LEN($B$3)-5),OFFSET('Khối 10'!$F$5,Q43,0):'Khối 10'!$F$550,0)+Q43)=16,"",MATCH(RIGHT($B$3,LEN($B$3)-5),OFFSET('Khối 10'!$F$5,Q43,0):'Khối 10'!$F$550,0)+Q43)</f>
        <v>86</v>
      </c>
    </row>
    <row r="45" spans="1:17" ht="15" customHeight="1" x14ac:dyDescent="0.25">
      <c r="A45" s="100">
        <v>41</v>
      </c>
      <c r="B45" s="32" t="s">
        <v>965</v>
      </c>
      <c r="C45" s="29" t="s">
        <v>426</v>
      </c>
      <c r="D45" s="29" t="s">
        <v>10</v>
      </c>
      <c r="E45" s="29" t="s">
        <v>16</v>
      </c>
      <c r="F45" s="91">
        <v>21</v>
      </c>
      <c r="G45" s="29">
        <v>3</v>
      </c>
      <c r="H45" s="108" t="s">
        <v>1062</v>
      </c>
      <c r="J45" s="97"/>
      <c r="N45" s="93"/>
      <c r="Q45" s="50">
        <f ca="1">IF(TYPE(MATCH(RIGHT($B$3,LEN($B$3)-5),OFFSET('Khối 10'!$F$5,Q44,0):'Khối 10'!$F$550,0)+Q44)=16,"",MATCH(RIGHT($B$3,LEN($B$3)-5),OFFSET('Khối 10'!$F$5,Q44,0):'Khối 10'!$F$550,0)+Q44)</f>
        <v>87</v>
      </c>
    </row>
    <row r="46" spans="1:17" ht="15" customHeight="1" x14ac:dyDescent="0.25">
      <c r="A46" s="100">
        <v>42</v>
      </c>
      <c r="B46" s="32" t="s">
        <v>1032</v>
      </c>
      <c r="C46" s="29" t="s">
        <v>140</v>
      </c>
      <c r="D46" s="29" t="s">
        <v>10</v>
      </c>
      <c r="E46" s="29" t="s">
        <v>16</v>
      </c>
      <c r="F46" s="91">
        <v>21.75</v>
      </c>
      <c r="G46" s="29">
        <v>3</v>
      </c>
      <c r="H46" s="108" t="s">
        <v>1062</v>
      </c>
      <c r="J46" s="97"/>
      <c r="N46" s="93"/>
      <c r="Q46" s="50">
        <f ca="1">IF(TYPE(MATCH(RIGHT($B$3,LEN($B$3)-5),OFFSET('Khối 10'!$F$5,Q45,0):'Khối 10'!$F$550,0)+Q45)=16,"",MATCH(RIGHT($B$3,LEN($B$3)-5),OFFSET('Khối 10'!$F$5,Q45,0):'Khối 10'!$F$550,0)+Q45)</f>
        <v>88</v>
      </c>
    </row>
    <row r="47" spans="1:17" ht="15" customHeight="1" x14ac:dyDescent="0.25">
      <c r="A47" s="100">
        <v>43</v>
      </c>
      <c r="B47" s="32" t="s">
        <v>929</v>
      </c>
      <c r="C47" s="29" t="s">
        <v>410</v>
      </c>
      <c r="D47" s="29" t="s">
        <v>8</v>
      </c>
      <c r="E47" s="29" t="s">
        <v>16</v>
      </c>
      <c r="F47" s="91">
        <v>22.5</v>
      </c>
      <c r="G47" s="29">
        <v>3</v>
      </c>
      <c r="H47" s="108" t="s">
        <v>1062</v>
      </c>
      <c r="J47" s="97"/>
      <c r="N47" s="93"/>
      <c r="Q47" s="50">
        <f ca="1">IF(TYPE(MATCH(RIGHT($B$3,LEN($B$3)-5),OFFSET('Khối 10'!$F$5,Q46,0):'Khối 10'!$F$550,0)+Q46)=16,"",MATCH(RIGHT($B$3,LEN($B$3)-5),OFFSET('Khối 10'!$F$5,Q46,0):'Khối 10'!$F$550,0)+Q46)</f>
        <v>89</v>
      </c>
    </row>
    <row r="48" spans="1:17" ht="15" customHeight="1" x14ac:dyDescent="0.25">
      <c r="A48" s="100">
        <v>44</v>
      </c>
      <c r="B48" s="32" t="s">
        <v>825</v>
      </c>
      <c r="C48" s="29" t="s">
        <v>133</v>
      </c>
      <c r="D48" s="29" t="s">
        <v>8</v>
      </c>
      <c r="E48" s="29" t="s">
        <v>16</v>
      </c>
      <c r="F48" s="91">
        <v>21.75</v>
      </c>
      <c r="G48" s="29">
        <v>1</v>
      </c>
      <c r="H48" s="108" t="s">
        <v>1062</v>
      </c>
      <c r="J48" s="97"/>
      <c r="N48" s="93"/>
      <c r="Q48" s="50">
        <f ca="1">IF(TYPE(MATCH(RIGHT($B$3,LEN($B$3)-5),OFFSET('Khối 10'!$F$5,Q47,0):'Khối 10'!$F$550,0)+Q47)=16,"",MATCH(RIGHT($B$3,LEN($B$3)-5),OFFSET('Khối 10'!$F$5,Q47,0):'Khối 10'!$F$550,0)+Q47)</f>
        <v>90</v>
      </c>
    </row>
    <row r="49" spans="1:17" ht="15" customHeight="1" x14ac:dyDescent="0.25">
      <c r="A49" s="100">
        <v>45</v>
      </c>
      <c r="B49" s="32" t="s">
        <v>826</v>
      </c>
      <c r="C49" s="29" t="s">
        <v>366</v>
      </c>
      <c r="D49" s="29" t="s">
        <v>8</v>
      </c>
      <c r="E49" s="29" t="s">
        <v>16</v>
      </c>
      <c r="F49" s="91">
        <v>20.75</v>
      </c>
      <c r="G49" s="29">
        <v>2</v>
      </c>
      <c r="H49" s="108" t="s">
        <v>1062</v>
      </c>
      <c r="J49" s="97"/>
      <c r="N49" s="93"/>
      <c r="Q49" s="50">
        <f ca="1">IF(TYPE(MATCH(RIGHT($B$3,LEN($B$3)-5),OFFSET('Khối 10'!$F$5,Q48,0):'Khối 10'!$F$550,0)+Q48)=16,"",MATCH(RIGHT($B$3,LEN($B$3)-5),OFFSET('Khối 10'!$F$5,Q48,0):'Khối 10'!$F$550,0)+Q48)</f>
        <v>91</v>
      </c>
    </row>
    <row r="50" spans="1:17" ht="15" customHeight="1" x14ac:dyDescent="0.25">
      <c r="A50" s="100" t="s">
        <v>1062</v>
      </c>
      <c r="B50" s="32" t="s">
        <v>1062</v>
      </c>
      <c r="C50" s="29" t="s">
        <v>1062</v>
      </c>
      <c r="D50" s="29" t="s">
        <v>1062</v>
      </c>
      <c r="E50" s="29" t="s">
        <v>1062</v>
      </c>
      <c r="F50" s="91" t="s">
        <v>1062</v>
      </c>
      <c r="G50" s="29" t="s">
        <v>1062</v>
      </c>
      <c r="H50" s="108" t="s">
        <v>1062</v>
      </c>
      <c r="J50" s="97"/>
      <c r="N50" s="93"/>
      <c r="Q50" s="50" t="str">
        <f ca="1">IF(TYPE(MATCH(RIGHT($B$3,LEN($B$3)-5),OFFSET('Khối 10'!$F$5,Q49,0):'Khối 10'!$F$550,0)+Q49)=16,"",MATCH(RIGHT($B$3,LEN($B$3)-5),OFFSET('Khối 10'!$F$5,Q49,0):'Khối 10'!$F$550,0)+Q49)</f>
        <v/>
      </c>
    </row>
    <row r="51" spans="1:17" ht="15" customHeight="1" x14ac:dyDescent="0.25">
      <c r="A51" s="100" t="s">
        <v>1062</v>
      </c>
      <c r="B51" s="32" t="s">
        <v>1062</v>
      </c>
      <c r="C51" s="29" t="s">
        <v>1062</v>
      </c>
      <c r="D51" s="29" t="s">
        <v>1062</v>
      </c>
      <c r="E51" s="29" t="s">
        <v>1062</v>
      </c>
      <c r="F51" s="91" t="s">
        <v>1062</v>
      </c>
      <c r="G51" s="29" t="s">
        <v>1062</v>
      </c>
      <c r="H51" s="108" t="s">
        <v>1062</v>
      </c>
      <c r="J51" s="97"/>
      <c r="N51" s="93"/>
      <c r="Q51" s="50" t="str">
        <f ca="1">IF(TYPE(MATCH(RIGHT($B$3,LEN($B$3)-5),OFFSET('Khối 10'!$F$5,Q50,0):'Khối 10'!$F$550,0)+Q50)=16,"",MATCH(RIGHT($B$3,LEN($B$3)-5),OFFSET('Khối 10'!$F$5,Q50,0):'Khối 10'!$F$550,0)+Q50)</f>
        <v/>
      </c>
    </row>
    <row r="52" spans="1:17" ht="11.25" customHeight="1" x14ac:dyDescent="0.25"/>
    <row r="53" spans="1:17" hidden="1" x14ac:dyDescent="0.25">
      <c r="A53" s="59" t="s">
        <v>10</v>
      </c>
      <c r="B53" s="59" t="s">
        <v>8</v>
      </c>
      <c r="C53" s="94" t="s">
        <v>1057</v>
      </c>
      <c r="D53" s="94" t="s">
        <v>1058</v>
      </c>
      <c r="F53" s="94" t="s">
        <v>1059</v>
      </c>
      <c r="G53" s="95" t="s">
        <v>41</v>
      </c>
    </row>
    <row r="54" spans="1:17" hidden="1" x14ac:dyDescent="0.25">
      <c r="A54" s="28">
        <f>COUNTIF($D$5:$D$51,A53)</f>
        <v>21</v>
      </c>
      <c r="B54" s="28">
        <f>COUNTIF($D$5:$D$51,B53)</f>
        <v>24</v>
      </c>
      <c r="C54" s="28">
        <f>COUNTIF($G$5:$G$51,1)</f>
        <v>10</v>
      </c>
      <c r="D54" s="28">
        <f>COUNTIF($G$5:$G$51,2)</f>
        <v>21</v>
      </c>
      <c r="F54" s="28">
        <f>COUNTIF($G$5:$G$51,3)</f>
        <v>14</v>
      </c>
      <c r="G54" s="28">
        <f>COUNTIF($H$5:$H$51,G53)</f>
        <v>0</v>
      </c>
    </row>
    <row r="55" spans="1:17" ht="9.75" hidden="1" customHeight="1" x14ac:dyDescent="0.25"/>
    <row r="56" spans="1:17" hidden="1" x14ac:dyDescent="0.25">
      <c r="A56" s="123" t="s">
        <v>463</v>
      </c>
      <c r="B56" s="123"/>
      <c r="C56" s="123"/>
      <c r="D56" s="123"/>
      <c r="E56" s="123"/>
      <c r="F56" s="123"/>
      <c r="G56" s="123"/>
      <c r="H56" s="123"/>
      <c r="I56" s="123"/>
    </row>
    <row r="57" spans="1:17" hidden="1" x14ac:dyDescent="0.25">
      <c r="A57" s="94" t="s">
        <v>464</v>
      </c>
      <c r="B57" s="94" t="s">
        <v>466</v>
      </c>
      <c r="C57" s="94" t="s">
        <v>467</v>
      </c>
      <c r="D57" s="94" t="s">
        <v>468</v>
      </c>
      <c r="E57" s="94" t="s">
        <v>1044</v>
      </c>
      <c r="F57" s="94" t="s">
        <v>1044</v>
      </c>
      <c r="G57" s="94" t="s">
        <v>465</v>
      </c>
      <c r="H57" s="94" t="s">
        <v>469</v>
      </c>
      <c r="I57" s="98" t="s">
        <v>40</v>
      </c>
    </row>
    <row r="58" spans="1:17" hidden="1" x14ac:dyDescent="0.25">
      <c r="A58" s="28">
        <f>COUNTIF($F$5:$F$51,A57)</f>
        <v>0</v>
      </c>
      <c r="B58" s="28">
        <f>COUNTIF($F$5:$F$51,B57)-COUNTIF($F$5:$F$51,A57)</f>
        <v>0</v>
      </c>
      <c r="C58" s="28">
        <f>COUNTIF($F$5:$F$51,C57)-COUNTIF($F$5:$F$51,B57)</f>
        <v>1</v>
      </c>
      <c r="D58" s="28">
        <f>COUNTIF($F$5:$F$51,D57)-COUNTIF($F$5:$F$51,C57)</f>
        <v>8</v>
      </c>
      <c r="E58" s="28">
        <f>COUNTIF($F$5:$F$51,E57)-COUNTIF($F$5:$F$51,D57)</f>
        <v>7</v>
      </c>
      <c r="F58" s="28">
        <f>COUNTIF($F$5:$F$51,F57)-COUNTIF($F$5:$F$51,D57)</f>
        <v>7</v>
      </c>
      <c r="G58" s="28">
        <f>COUNTIF($F$5:$F$51,G57)-COUNTIF($F$5:$F$51,F57)</f>
        <v>25</v>
      </c>
      <c r="H58" s="28">
        <f>COUNTIF($F$5:$F$51,H57)</f>
        <v>4</v>
      </c>
      <c r="I58" s="99">
        <f>AVERAGE($F$5:$F$51)</f>
        <v>21.766666666666666</v>
      </c>
    </row>
    <row r="59" spans="1:17" hidden="1" x14ac:dyDescent="0.25"/>
    <row r="60" spans="1:17" hidden="1" x14ac:dyDescent="0.25"/>
    <row r="61" spans="1:17" hidden="1" x14ac:dyDescent="0.25"/>
  </sheetData>
  <mergeCells count="2">
    <mergeCell ref="A56:I56"/>
    <mergeCell ref="A2:H2"/>
  </mergeCells>
  <pageMargins left="0.65" right="0" top="0.25" bottom="0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zoomScale="85" zoomScaleNormal="85" workbookViewId="0">
      <selection activeCell="J1" sqref="J1"/>
    </sheetView>
  </sheetViews>
  <sheetFormatPr defaultRowHeight="15" x14ac:dyDescent="0.25"/>
  <cols>
    <col min="1" max="1" width="6.28515625" style="27" customWidth="1"/>
    <col min="2" max="2" width="25.42578125" style="27" customWidth="1"/>
    <col min="3" max="3" width="13.5703125" style="27" customWidth="1"/>
    <col min="4" max="4" width="11.140625" style="27" customWidth="1"/>
    <col min="5" max="5" width="14.85546875" style="27" hidden="1" customWidth="1"/>
    <col min="6" max="6" width="11.5703125" style="27" hidden="1" customWidth="1"/>
    <col min="7" max="7" width="9.42578125" style="27" hidden="1" customWidth="1"/>
    <col min="8" max="8" width="25.85546875" style="27" customWidth="1"/>
    <col min="9" max="10" width="9.42578125" style="27" customWidth="1"/>
    <col min="11" max="11" width="9.28515625" style="27" customWidth="1"/>
    <col min="12" max="12" width="10.28515625" style="27" customWidth="1"/>
    <col min="13" max="13" width="8" style="27" customWidth="1"/>
    <col min="14" max="14" width="9.140625" style="27" customWidth="1"/>
    <col min="15" max="16" width="9.140625" style="27"/>
    <col min="17" max="17" width="9.140625" style="27" hidden="1" customWidth="1"/>
    <col min="18" max="16384" width="9.140625" style="27"/>
  </cols>
  <sheetData>
    <row r="1" spans="1:17" s="24" customFormat="1" ht="17.25" customHeight="1" x14ac:dyDescent="0.25">
      <c r="A1" s="17" t="s">
        <v>18</v>
      </c>
      <c r="B1" s="18"/>
      <c r="C1" s="19"/>
      <c r="D1" s="19"/>
      <c r="E1" s="19"/>
      <c r="F1" s="19"/>
      <c r="G1" s="18"/>
      <c r="H1" s="31" t="s">
        <v>1075</v>
      </c>
      <c r="J1" s="31"/>
      <c r="K1" s="19"/>
    </row>
    <row r="2" spans="1:17" s="24" customFormat="1" ht="20.25" customHeight="1" x14ac:dyDescent="0.25">
      <c r="A2" s="124" t="s">
        <v>1056</v>
      </c>
      <c r="B2" s="124"/>
      <c r="C2" s="124"/>
      <c r="D2" s="124"/>
      <c r="E2" s="124"/>
      <c r="F2" s="124"/>
      <c r="G2" s="124"/>
      <c r="H2" s="124"/>
      <c r="I2" s="88"/>
      <c r="J2" s="58"/>
      <c r="K2" s="88"/>
      <c r="L2" s="88"/>
      <c r="M2" s="88"/>
    </row>
    <row r="3" spans="1:17" s="24" customFormat="1" ht="18.75" customHeight="1" x14ac:dyDescent="0.25">
      <c r="B3" s="48" t="s">
        <v>1055</v>
      </c>
      <c r="C3" s="48" t="s">
        <v>1065</v>
      </c>
      <c r="F3" s="47"/>
      <c r="G3" s="47"/>
      <c r="H3" s="47"/>
      <c r="I3" s="89"/>
      <c r="J3" s="89"/>
      <c r="K3" s="89"/>
      <c r="L3" s="89"/>
    </row>
    <row r="4" spans="1:17" s="26" customFormat="1" ht="19.5" customHeight="1" x14ac:dyDescent="0.25">
      <c r="A4" s="25" t="s">
        <v>0</v>
      </c>
      <c r="B4" s="25" t="s">
        <v>26</v>
      </c>
      <c r="C4" s="25" t="s">
        <v>1</v>
      </c>
      <c r="D4" s="101" t="s">
        <v>2</v>
      </c>
      <c r="E4" s="25" t="s">
        <v>21</v>
      </c>
      <c r="F4" s="41" t="s">
        <v>463</v>
      </c>
      <c r="G4" s="102" t="s">
        <v>87</v>
      </c>
      <c r="H4" s="25" t="s">
        <v>24</v>
      </c>
      <c r="I4" s="89"/>
      <c r="J4" s="96"/>
      <c r="K4" s="90"/>
      <c r="L4" s="90"/>
    </row>
    <row r="5" spans="1:17" ht="15" customHeight="1" x14ac:dyDescent="0.25">
      <c r="A5" s="100">
        <v>1</v>
      </c>
      <c r="B5" s="32" t="s">
        <v>895</v>
      </c>
      <c r="C5" s="29" t="s">
        <v>402</v>
      </c>
      <c r="D5" s="29" t="s">
        <v>8</v>
      </c>
      <c r="E5" s="29" t="s">
        <v>61</v>
      </c>
      <c r="F5" s="91">
        <v>20.25</v>
      </c>
      <c r="G5" s="29">
        <v>3</v>
      </c>
      <c r="H5" s="108" t="s">
        <v>1062</v>
      </c>
      <c r="J5" s="97"/>
      <c r="N5" s="92"/>
      <c r="Q5" s="49">
        <f>IF(TYPE(MATCH(RIGHT($B$3,LEN($B$3)-5),DSLop,0))=16,"",MATCH(RIGHT($B$3,LEN($B$3)-5),DSLop,0))</f>
        <v>92</v>
      </c>
    </row>
    <row r="6" spans="1:17" ht="15" customHeight="1" x14ac:dyDescent="0.25">
      <c r="A6" s="100">
        <v>2</v>
      </c>
      <c r="B6" s="32" t="s">
        <v>1019</v>
      </c>
      <c r="C6" s="29" t="s">
        <v>167</v>
      </c>
      <c r="D6" s="29" t="s">
        <v>8</v>
      </c>
      <c r="E6" s="29" t="s">
        <v>61</v>
      </c>
      <c r="F6" s="91">
        <v>21.25</v>
      </c>
      <c r="G6" s="29">
        <v>3</v>
      </c>
      <c r="H6" s="108" t="s">
        <v>1062</v>
      </c>
      <c r="J6" s="97"/>
      <c r="N6" s="93"/>
      <c r="Q6" s="50">
        <f ca="1">IF(TYPE(MATCH(RIGHT($B$3,LEN($B$3)-5),OFFSET('Khối 10'!$F$5,Q5,0):'Khối 10'!$F$550,0)+Q5)=16,"",MATCH(RIGHT($B$3,LEN($B$3)-5),OFFSET('Khối 10'!$F$5,Q5,0):'Khối 10'!$F$550,0)+Q5)</f>
        <v>93</v>
      </c>
    </row>
    <row r="7" spans="1:17" ht="15" customHeight="1" x14ac:dyDescent="0.25">
      <c r="A7" s="100">
        <v>3</v>
      </c>
      <c r="B7" s="32" t="s">
        <v>43</v>
      </c>
      <c r="C7" s="29" t="s">
        <v>131</v>
      </c>
      <c r="D7" s="29" t="s">
        <v>10</v>
      </c>
      <c r="E7" s="29" t="s">
        <v>61</v>
      </c>
      <c r="F7" s="91">
        <v>19.25</v>
      </c>
      <c r="G7" s="29">
        <v>1</v>
      </c>
      <c r="H7" s="108" t="s">
        <v>1062</v>
      </c>
      <c r="J7" s="97"/>
      <c r="N7" s="93"/>
      <c r="Q7" s="50">
        <f ca="1">IF(TYPE(MATCH(RIGHT($B$3,LEN($B$3)-5),OFFSET('Khối 10'!$F$5,Q6,0):'Khối 10'!$F$550,0)+Q6)=16,"",MATCH(RIGHT($B$3,LEN($B$3)-5),OFFSET('Khối 10'!$F$5,Q6,0):'Khối 10'!$F$550,0)+Q6)</f>
        <v>94</v>
      </c>
    </row>
    <row r="8" spans="1:17" ht="15" customHeight="1" x14ac:dyDescent="0.25">
      <c r="A8" s="100">
        <v>4</v>
      </c>
      <c r="B8" s="32" t="s">
        <v>519</v>
      </c>
      <c r="C8" s="29" t="s">
        <v>140</v>
      </c>
      <c r="D8" s="29" t="s">
        <v>8</v>
      </c>
      <c r="E8" s="29" t="s">
        <v>61</v>
      </c>
      <c r="F8" s="91">
        <v>21.5</v>
      </c>
      <c r="G8" s="29">
        <v>1</v>
      </c>
      <c r="H8" s="108" t="s">
        <v>1062</v>
      </c>
      <c r="J8" s="97"/>
      <c r="N8" s="93"/>
      <c r="Q8" s="50">
        <f ca="1">IF(TYPE(MATCH(RIGHT($B$3,LEN($B$3)-5),OFFSET('Khối 10'!$F$5,Q7,0):'Khối 10'!$F$550,0)+Q7)=16,"",MATCH(RIGHT($B$3,LEN($B$3)-5),OFFSET('Khối 10'!$F$5,Q7,0):'Khối 10'!$F$550,0)+Q7)</f>
        <v>95</v>
      </c>
    </row>
    <row r="9" spans="1:17" ht="15" customHeight="1" x14ac:dyDescent="0.25">
      <c r="A9" s="100">
        <v>5</v>
      </c>
      <c r="B9" s="32" t="s">
        <v>523</v>
      </c>
      <c r="C9" s="29" t="s">
        <v>144</v>
      </c>
      <c r="D9" s="29" t="s">
        <v>10</v>
      </c>
      <c r="E9" s="29" t="s">
        <v>61</v>
      </c>
      <c r="F9" s="91">
        <v>22</v>
      </c>
      <c r="G9" s="29">
        <v>2</v>
      </c>
      <c r="H9" s="108" t="s">
        <v>1062</v>
      </c>
      <c r="J9" s="97"/>
      <c r="N9" s="93"/>
      <c r="Q9" s="50">
        <f ca="1">IF(TYPE(MATCH(RIGHT($B$3,LEN($B$3)-5),OFFSET('Khối 10'!$F$5,Q8,0):'Khối 10'!$F$550,0)+Q8)=16,"",MATCH(RIGHT($B$3,LEN($B$3)-5),OFFSET('Khối 10'!$F$5,Q8,0):'Khối 10'!$F$550,0)+Q8)</f>
        <v>96</v>
      </c>
    </row>
    <row r="10" spans="1:17" ht="15" customHeight="1" x14ac:dyDescent="0.25">
      <c r="A10" s="100">
        <v>6</v>
      </c>
      <c r="B10" s="32" t="s">
        <v>525</v>
      </c>
      <c r="C10" s="29" t="s">
        <v>147</v>
      </c>
      <c r="D10" s="29" t="s">
        <v>10</v>
      </c>
      <c r="E10" s="29" t="s">
        <v>61</v>
      </c>
      <c r="F10" s="91">
        <v>19.5</v>
      </c>
      <c r="G10" s="29">
        <v>2</v>
      </c>
      <c r="H10" s="108" t="s">
        <v>1062</v>
      </c>
      <c r="J10" s="97"/>
      <c r="N10" s="93"/>
      <c r="Q10" s="50">
        <f ca="1">IF(TYPE(MATCH(RIGHT($B$3,LEN($B$3)-5),OFFSET('Khối 10'!$F$5,Q9,0):'Khối 10'!$F$550,0)+Q9)=16,"",MATCH(RIGHT($B$3,LEN($B$3)-5),OFFSET('Khối 10'!$F$5,Q9,0):'Khối 10'!$F$550,0)+Q9)</f>
        <v>97</v>
      </c>
    </row>
    <row r="11" spans="1:17" ht="15" customHeight="1" x14ac:dyDescent="0.25">
      <c r="A11" s="100">
        <v>7</v>
      </c>
      <c r="B11" s="32" t="s">
        <v>540</v>
      </c>
      <c r="C11" s="29" t="s">
        <v>164</v>
      </c>
      <c r="D11" s="29" t="s">
        <v>10</v>
      </c>
      <c r="E11" s="29" t="s">
        <v>61</v>
      </c>
      <c r="F11" s="91">
        <v>22</v>
      </c>
      <c r="G11" s="29">
        <v>2</v>
      </c>
      <c r="H11" s="108" t="s">
        <v>1062</v>
      </c>
      <c r="J11" s="97"/>
      <c r="N11" s="93"/>
      <c r="Q11" s="50">
        <f ca="1">IF(TYPE(MATCH(RIGHT($B$3,LEN($B$3)-5),OFFSET('Khối 10'!$F$5,Q10,0):'Khối 10'!$F$550,0)+Q10)=16,"",MATCH(RIGHT($B$3,LEN($B$3)-5),OFFSET('Khối 10'!$F$5,Q10,0):'Khối 10'!$F$550,0)+Q10)</f>
        <v>98</v>
      </c>
    </row>
    <row r="12" spans="1:17" ht="15" customHeight="1" x14ac:dyDescent="0.25">
      <c r="A12" s="100">
        <v>8</v>
      </c>
      <c r="B12" s="32" t="s">
        <v>542</v>
      </c>
      <c r="C12" s="29" t="s">
        <v>166</v>
      </c>
      <c r="D12" s="29" t="s">
        <v>8</v>
      </c>
      <c r="E12" s="29" t="s">
        <v>61</v>
      </c>
      <c r="F12" s="91">
        <v>21.5</v>
      </c>
      <c r="G12" s="29">
        <v>2</v>
      </c>
      <c r="H12" s="108" t="s">
        <v>1062</v>
      </c>
      <c r="J12" s="97"/>
      <c r="N12" s="93"/>
      <c r="Q12" s="50">
        <f ca="1">IF(TYPE(MATCH(RIGHT($B$3,LEN($B$3)-5),OFFSET('Khối 10'!$F$5,Q11,0):'Khối 10'!$F$550,0)+Q11)=16,"",MATCH(RIGHT($B$3,LEN($B$3)-5),OFFSET('Khối 10'!$F$5,Q11,0):'Khối 10'!$F$550,0)+Q11)</f>
        <v>99</v>
      </c>
    </row>
    <row r="13" spans="1:17" ht="15" customHeight="1" x14ac:dyDescent="0.25">
      <c r="A13" s="100">
        <v>9</v>
      </c>
      <c r="B13" s="32" t="s">
        <v>482</v>
      </c>
      <c r="C13" s="29" t="s">
        <v>100</v>
      </c>
      <c r="D13" s="29" t="s">
        <v>8</v>
      </c>
      <c r="E13" s="29" t="s">
        <v>61</v>
      </c>
      <c r="F13" s="91">
        <v>22.5</v>
      </c>
      <c r="G13" s="29">
        <v>3</v>
      </c>
      <c r="H13" s="108" t="s">
        <v>1062</v>
      </c>
      <c r="J13" s="97"/>
      <c r="N13" s="93"/>
      <c r="Q13" s="50">
        <f ca="1">IF(TYPE(MATCH(RIGHT($B$3,LEN($B$3)-5),OFFSET('Khối 10'!$F$5,Q12,0):'Khối 10'!$F$550,0)+Q12)=16,"",MATCH(RIGHT($B$3,LEN($B$3)-5),OFFSET('Khối 10'!$F$5,Q12,0):'Khối 10'!$F$550,0)+Q12)</f>
        <v>100</v>
      </c>
    </row>
    <row r="14" spans="1:17" ht="15" customHeight="1" x14ac:dyDescent="0.25">
      <c r="A14" s="100">
        <v>10</v>
      </c>
      <c r="B14" s="32" t="s">
        <v>528</v>
      </c>
      <c r="C14" s="29" t="s">
        <v>150</v>
      </c>
      <c r="D14" s="29" t="s">
        <v>10</v>
      </c>
      <c r="E14" s="29" t="s">
        <v>61</v>
      </c>
      <c r="F14" s="91">
        <v>21.75</v>
      </c>
      <c r="G14" s="29">
        <v>2</v>
      </c>
      <c r="H14" s="108" t="s">
        <v>1062</v>
      </c>
      <c r="J14" s="97"/>
      <c r="N14" s="93"/>
      <c r="Q14" s="50">
        <f ca="1">IF(TYPE(MATCH(RIGHT($B$3,LEN($B$3)-5),OFFSET('Khối 10'!$F$5,Q13,0):'Khối 10'!$F$550,0)+Q13)=16,"",MATCH(RIGHT($B$3,LEN($B$3)-5),OFFSET('Khối 10'!$F$5,Q13,0):'Khối 10'!$F$550,0)+Q13)</f>
        <v>101</v>
      </c>
    </row>
    <row r="15" spans="1:17" ht="15" customHeight="1" x14ac:dyDescent="0.25">
      <c r="A15" s="100">
        <v>11</v>
      </c>
      <c r="B15" s="32" t="s">
        <v>855</v>
      </c>
      <c r="C15" s="29" t="s">
        <v>274</v>
      </c>
      <c r="D15" s="29" t="s">
        <v>10</v>
      </c>
      <c r="E15" s="29" t="s">
        <v>61</v>
      </c>
      <c r="F15" s="91">
        <v>20.5</v>
      </c>
      <c r="G15" s="29">
        <v>2</v>
      </c>
      <c r="H15" s="108" t="s">
        <v>1062</v>
      </c>
      <c r="J15" s="97"/>
      <c r="N15" s="93"/>
      <c r="Q15" s="50">
        <f ca="1">IF(TYPE(MATCH(RIGHT($B$3,LEN($B$3)-5),OFFSET('Khối 10'!$F$5,Q14,0):'Khối 10'!$F$550,0)+Q14)=16,"",MATCH(RIGHT($B$3,LEN($B$3)-5),OFFSET('Khối 10'!$F$5,Q14,0):'Khối 10'!$F$550,0)+Q14)</f>
        <v>102</v>
      </c>
    </row>
    <row r="16" spans="1:17" ht="15" customHeight="1" x14ac:dyDescent="0.25">
      <c r="A16" s="100">
        <v>12</v>
      </c>
      <c r="B16" s="32" t="s">
        <v>950</v>
      </c>
      <c r="C16" s="29" t="s">
        <v>257</v>
      </c>
      <c r="D16" s="29" t="s">
        <v>10</v>
      </c>
      <c r="E16" s="29" t="s">
        <v>61</v>
      </c>
      <c r="F16" s="91">
        <v>21</v>
      </c>
      <c r="G16" s="29">
        <v>3</v>
      </c>
      <c r="H16" s="108" t="s">
        <v>1062</v>
      </c>
      <c r="J16" s="97"/>
      <c r="N16" s="93"/>
      <c r="Q16" s="50" t="str">
        <f ca="1">IF(TYPE(MATCH(RIGHT($B$3,LEN($B$3)-5),OFFSET('Khối 10'!$F$5,#REF!,0):'Khối 10'!$F$550,0)+#REF!)=16,"",MATCH(RIGHT($B$3,LEN($B$3)-5),OFFSET('Khối 10'!$F$5,#REF!,0):'Khối 10'!$F$550,0)+#REF!)</f>
        <v/>
      </c>
    </row>
    <row r="17" spans="1:17" ht="15" customHeight="1" x14ac:dyDescent="0.25">
      <c r="A17" s="100">
        <v>13</v>
      </c>
      <c r="B17" s="32" t="s">
        <v>973</v>
      </c>
      <c r="C17" s="29" t="s">
        <v>357</v>
      </c>
      <c r="D17" s="29" t="s">
        <v>10</v>
      </c>
      <c r="E17" s="29" t="s">
        <v>61</v>
      </c>
      <c r="F17" s="91">
        <v>20.75</v>
      </c>
      <c r="G17" s="29">
        <v>3</v>
      </c>
      <c r="H17" s="108" t="s">
        <v>1062</v>
      </c>
      <c r="J17" s="97"/>
      <c r="N17" s="93"/>
      <c r="Q17" s="50" t="str">
        <f ca="1">IF(TYPE(MATCH(RIGHT($B$3,LEN($B$3)-5),OFFSET('Khối 10'!$F$5,Q16,0):'Khối 10'!$F$550,0)+Q16)=16,"",MATCH(RIGHT($B$3,LEN($B$3)-5),OFFSET('Khối 10'!$F$5,Q16,0):'Khối 10'!$F$550,0)+Q16)</f>
        <v/>
      </c>
    </row>
    <row r="18" spans="1:17" ht="15" customHeight="1" x14ac:dyDescent="0.25">
      <c r="A18" s="100">
        <v>14</v>
      </c>
      <c r="B18" s="32" t="s">
        <v>561</v>
      </c>
      <c r="C18" s="29" t="s">
        <v>185</v>
      </c>
      <c r="D18" s="29" t="s">
        <v>10</v>
      </c>
      <c r="E18" s="29" t="s">
        <v>61</v>
      </c>
      <c r="F18" s="91">
        <v>22.75</v>
      </c>
      <c r="G18" s="29">
        <v>2</v>
      </c>
      <c r="H18" s="108" t="s">
        <v>1062</v>
      </c>
      <c r="J18" s="97"/>
      <c r="N18" s="93"/>
      <c r="Q18" s="50" t="str">
        <f ca="1">IF(TYPE(MATCH(RIGHT($B$3,LEN($B$3)-5),OFFSET('Khối 10'!$F$5,Q17,0):'Khối 10'!$F$550,0)+Q17)=16,"",MATCH(RIGHT($B$3,LEN($B$3)-5),OFFSET('Khối 10'!$F$5,Q17,0):'Khối 10'!$F$550,0)+Q17)</f>
        <v/>
      </c>
    </row>
    <row r="19" spans="1:17" ht="15" customHeight="1" x14ac:dyDescent="0.25">
      <c r="A19" s="100">
        <v>15</v>
      </c>
      <c r="B19" s="32" t="s">
        <v>920</v>
      </c>
      <c r="C19" s="29" t="s">
        <v>273</v>
      </c>
      <c r="D19" s="29" t="s">
        <v>10</v>
      </c>
      <c r="E19" s="29" t="s">
        <v>61</v>
      </c>
      <c r="F19" s="91">
        <v>20.25</v>
      </c>
      <c r="G19" s="29">
        <v>3</v>
      </c>
      <c r="H19" s="108" t="s">
        <v>1062</v>
      </c>
      <c r="J19" s="97"/>
      <c r="N19" s="93"/>
      <c r="Q19" s="50" t="str">
        <f ca="1">IF(TYPE(MATCH(RIGHT($B$3,LEN($B$3)-5),OFFSET('Khối 10'!$F$5,Q18,0):'Khối 10'!$F$550,0)+Q18)=16,"",MATCH(RIGHT($B$3,LEN($B$3)-5),OFFSET('Khối 10'!$F$5,Q18,0):'Khối 10'!$F$550,0)+Q18)</f>
        <v/>
      </c>
    </row>
    <row r="20" spans="1:17" ht="15" customHeight="1" x14ac:dyDescent="0.25">
      <c r="A20" s="100">
        <v>16</v>
      </c>
      <c r="B20" s="32" t="s">
        <v>789</v>
      </c>
      <c r="C20" s="29" t="s">
        <v>131</v>
      </c>
      <c r="D20" s="29" t="s">
        <v>10</v>
      </c>
      <c r="E20" s="29" t="s">
        <v>61</v>
      </c>
      <c r="F20" s="91">
        <v>19.75</v>
      </c>
      <c r="G20" s="29">
        <v>2</v>
      </c>
      <c r="H20" s="108" t="s">
        <v>1062</v>
      </c>
      <c r="J20" s="97"/>
      <c r="N20" s="93"/>
      <c r="Q20" s="50" t="str">
        <f ca="1">IF(TYPE(MATCH(RIGHT($B$3,LEN($B$3)-5),OFFSET('Khối 10'!$F$5,Q19,0):'Khối 10'!$F$550,0)+Q19)=16,"",MATCH(RIGHT($B$3,LEN($B$3)-5),OFFSET('Khối 10'!$F$5,Q19,0):'Khối 10'!$F$550,0)+Q19)</f>
        <v/>
      </c>
    </row>
    <row r="21" spans="1:17" ht="15" customHeight="1" x14ac:dyDescent="0.25">
      <c r="A21" s="100">
        <v>17</v>
      </c>
      <c r="B21" s="32" t="s">
        <v>952</v>
      </c>
      <c r="C21" s="29" t="s">
        <v>420</v>
      </c>
      <c r="D21" s="29" t="s">
        <v>10</v>
      </c>
      <c r="E21" s="29" t="s">
        <v>61</v>
      </c>
      <c r="F21" s="91">
        <v>21</v>
      </c>
      <c r="G21" s="29">
        <v>3</v>
      </c>
      <c r="H21" s="108" t="s">
        <v>1062</v>
      </c>
      <c r="J21" s="97"/>
      <c r="N21" s="93"/>
      <c r="Q21" s="50" t="str">
        <f ca="1">IF(TYPE(MATCH(RIGHT($B$3,LEN($B$3)-5),OFFSET('Khối 10'!$F$5,Q20,0):'Khối 10'!$F$550,0)+Q20)=16,"",MATCH(RIGHT($B$3,LEN($B$3)-5),OFFSET('Khối 10'!$F$5,Q20,0):'Khối 10'!$F$550,0)+Q20)</f>
        <v/>
      </c>
    </row>
    <row r="22" spans="1:17" ht="15" customHeight="1" x14ac:dyDescent="0.25">
      <c r="A22" s="100">
        <v>18</v>
      </c>
      <c r="B22" s="32" t="s">
        <v>902</v>
      </c>
      <c r="C22" s="29" t="s">
        <v>118</v>
      </c>
      <c r="D22" s="29" t="s">
        <v>8</v>
      </c>
      <c r="E22" s="29" t="s">
        <v>61</v>
      </c>
      <c r="F22" s="91">
        <v>21.25</v>
      </c>
      <c r="G22" s="29">
        <v>3</v>
      </c>
      <c r="H22" s="108" t="s">
        <v>1062</v>
      </c>
      <c r="J22" s="97"/>
      <c r="N22" s="93"/>
      <c r="Q22" s="50" t="str">
        <f ca="1">IF(TYPE(MATCH(RIGHT($B$3,LEN($B$3)-5),OFFSET('Khối 10'!$F$5,Q21,0):'Khối 10'!$F$550,0)+Q21)=16,"",MATCH(RIGHT($B$3,LEN($B$3)-5),OFFSET('Khối 10'!$F$5,Q21,0):'Khối 10'!$F$550,0)+Q21)</f>
        <v/>
      </c>
    </row>
    <row r="23" spans="1:17" ht="15" customHeight="1" x14ac:dyDescent="0.25">
      <c r="A23" s="100">
        <v>19</v>
      </c>
      <c r="B23" s="32" t="s">
        <v>576</v>
      </c>
      <c r="C23" s="29" t="s">
        <v>198</v>
      </c>
      <c r="D23" s="29" t="s">
        <v>10</v>
      </c>
      <c r="E23" s="29" t="s">
        <v>61</v>
      </c>
      <c r="F23" s="91">
        <v>20.75</v>
      </c>
      <c r="G23" s="29">
        <v>1</v>
      </c>
      <c r="H23" s="108" t="s">
        <v>1062</v>
      </c>
      <c r="J23" s="97"/>
      <c r="N23" s="93"/>
      <c r="Q23" s="50" t="str">
        <f ca="1">IF(TYPE(MATCH(RIGHT($B$3,LEN($B$3)-5),OFFSET('Khối 10'!$F$5,Q22,0):'Khối 10'!$F$550,0)+Q22)=16,"",MATCH(RIGHT($B$3,LEN($B$3)-5),OFFSET('Khối 10'!$F$5,Q22,0):'Khối 10'!$F$550,0)+Q22)</f>
        <v/>
      </c>
    </row>
    <row r="24" spans="1:17" ht="15" customHeight="1" x14ac:dyDescent="0.25">
      <c r="A24" s="100">
        <v>20</v>
      </c>
      <c r="B24" s="32" t="s">
        <v>578</v>
      </c>
      <c r="C24" s="29" t="s">
        <v>199</v>
      </c>
      <c r="D24" s="29" t="s">
        <v>8</v>
      </c>
      <c r="E24" s="29" t="s">
        <v>61</v>
      </c>
      <c r="F24" s="91">
        <v>21.25</v>
      </c>
      <c r="G24" s="29">
        <v>2</v>
      </c>
      <c r="H24" s="108" t="s">
        <v>1062</v>
      </c>
      <c r="J24" s="97"/>
      <c r="N24" s="93"/>
      <c r="Q24" s="50" t="str">
        <f ca="1">IF(TYPE(MATCH(RIGHT($B$3,LEN($B$3)-5),OFFSET('Khối 10'!$F$5,Q23,0):'Khối 10'!$F$550,0)+Q23)=16,"",MATCH(RIGHT($B$3,LEN($B$3)-5),OFFSET('Khối 10'!$F$5,Q23,0):'Khối 10'!$F$550,0)+Q23)</f>
        <v/>
      </c>
    </row>
    <row r="25" spans="1:17" ht="15" customHeight="1" x14ac:dyDescent="0.25">
      <c r="A25" s="100">
        <v>21</v>
      </c>
      <c r="B25" s="32" t="s">
        <v>599</v>
      </c>
      <c r="C25" s="29" t="s">
        <v>74</v>
      </c>
      <c r="D25" s="29" t="s">
        <v>10</v>
      </c>
      <c r="E25" s="29" t="s">
        <v>61</v>
      </c>
      <c r="F25" s="91">
        <v>24.25</v>
      </c>
      <c r="G25" s="29">
        <v>2</v>
      </c>
      <c r="H25" s="108" t="s">
        <v>1062</v>
      </c>
      <c r="J25" s="97"/>
      <c r="N25" s="93"/>
      <c r="Q25" s="50" t="str">
        <f ca="1">IF(TYPE(MATCH(RIGHT($B$3,LEN($B$3)-5),OFFSET('Khối 10'!$F$5,Q24,0):'Khối 10'!$F$550,0)+Q24)=16,"",MATCH(RIGHT($B$3,LEN($B$3)-5),OFFSET('Khối 10'!$F$5,Q24,0):'Khối 10'!$F$550,0)+Q24)</f>
        <v/>
      </c>
    </row>
    <row r="26" spans="1:17" ht="15" customHeight="1" x14ac:dyDescent="0.25">
      <c r="A26" s="100">
        <v>22</v>
      </c>
      <c r="B26" s="32" t="s">
        <v>909</v>
      </c>
      <c r="C26" s="29" t="s">
        <v>422</v>
      </c>
      <c r="D26" s="29" t="s">
        <v>8</v>
      </c>
      <c r="E26" s="29" t="s">
        <v>61</v>
      </c>
      <c r="F26" s="91">
        <v>20.75</v>
      </c>
      <c r="G26" s="29">
        <v>3</v>
      </c>
      <c r="H26" s="108" t="s">
        <v>1062</v>
      </c>
      <c r="J26" s="97"/>
      <c r="N26" s="93"/>
      <c r="Q26" s="50" t="str">
        <f ca="1">IF(TYPE(MATCH(RIGHT($B$3,LEN($B$3)-5),OFFSET('Khối 10'!$F$5,Q25,0):'Khối 10'!$F$550,0)+Q25)=16,"",MATCH(RIGHT($B$3,LEN($B$3)-5),OFFSET('Khối 10'!$F$5,Q25,0):'Khối 10'!$F$550,0)+Q25)</f>
        <v/>
      </c>
    </row>
    <row r="27" spans="1:17" ht="15" customHeight="1" x14ac:dyDescent="0.25">
      <c r="A27" s="100">
        <v>23</v>
      </c>
      <c r="B27" s="32" t="s">
        <v>602</v>
      </c>
      <c r="C27" s="29" t="s">
        <v>219</v>
      </c>
      <c r="D27" s="29" t="s">
        <v>8</v>
      </c>
      <c r="E27" s="29" t="s">
        <v>61</v>
      </c>
      <c r="F27" s="91">
        <v>22.5</v>
      </c>
      <c r="G27" s="29">
        <v>2</v>
      </c>
      <c r="H27" s="108" t="s">
        <v>1062</v>
      </c>
      <c r="J27" s="97"/>
      <c r="N27" s="93"/>
      <c r="Q27" s="50" t="str">
        <f ca="1">IF(TYPE(MATCH(RIGHT($B$3,LEN($B$3)-5),OFFSET('Khối 10'!$F$5,Q26,0):'Khối 10'!$F$550,0)+Q26)=16,"",MATCH(RIGHT($B$3,LEN($B$3)-5),OFFSET('Khối 10'!$F$5,Q26,0):'Khối 10'!$F$550,0)+Q26)</f>
        <v/>
      </c>
    </row>
    <row r="28" spans="1:17" ht="15" customHeight="1" x14ac:dyDescent="0.25">
      <c r="A28" s="100">
        <v>24</v>
      </c>
      <c r="B28" s="32" t="s">
        <v>866</v>
      </c>
      <c r="C28" s="29" t="s">
        <v>338</v>
      </c>
      <c r="D28" s="29" t="s">
        <v>8</v>
      </c>
      <c r="E28" s="29" t="s">
        <v>61</v>
      </c>
      <c r="F28" s="91">
        <v>20</v>
      </c>
      <c r="G28" s="29">
        <v>2</v>
      </c>
      <c r="H28" s="108" t="s">
        <v>1062</v>
      </c>
      <c r="J28" s="97"/>
      <c r="N28" s="93"/>
      <c r="Q28" s="50" t="str">
        <f ca="1">IF(TYPE(MATCH(RIGHT($B$3,LEN($B$3)-5),OFFSET('Khối 10'!$F$5,Q27,0):'Khối 10'!$F$550,0)+Q27)=16,"",MATCH(RIGHT($B$3,LEN($B$3)-5),OFFSET('Khối 10'!$F$5,Q27,0):'Khối 10'!$F$550,0)+Q27)</f>
        <v/>
      </c>
    </row>
    <row r="29" spans="1:17" ht="15" customHeight="1" x14ac:dyDescent="0.25">
      <c r="A29" s="100">
        <v>25</v>
      </c>
      <c r="B29" s="32" t="s">
        <v>618</v>
      </c>
      <c r="C29" s="29" t="s">
        <v>232</v>
      </c>
      <c r="D29" s="29" t="s">
        <v>8</v>
      </c>
      <c r="E29" s="29" t="s">
        <v>61</v>
      </c>
      <c r="F29" s="91">
        <v>20.5</v>
      </c>
      <c r="G29" s="29">
        <v>2</v>
      </c>
      <c r="H29" s="108" t="s">
        <v>1062</v>
      </c>
      <c r="J29" s="97"/>
      <c r="N29" s="93"/>
      <c r="Q29" s="50" t="str">
        <f ca="1">IF(TYPE(MATCH(RIGHT($B$3,LEN($B$3)-5),OFFSET('Khối 10'!$F$5,Q28,0):'Khối 10'!$F$550,0)+Q28)=16,"",MATCH(RIGHT($B$3,LEN($B$3)-5),OFFSET('Khối 10'!$F$5,Q28,0):'Khối 10'!$F$550,0)+Q28)</f>
        <v/>
      </c>
    </row>
    <row r="30" spans="1:17" ht="15" customHeight="1" x14ac:dyDescent="0.25">
      <c r="A30" s="100">
        <v>26</v>
      </c>
      <c r="B30" s="32" t="s">
        <v>802</v>
      </c>
      <c r="C30" s="29" t="s">
        <v>353</v>
      </c>
      <c r="D30" s="29" t="s">
        <v>8</v>
      </c>
      <c r="E30" s="29" t="s">
        <v>61</v>
      </c>
      <c r="F30" s="91">
        <v>20.75</v>
      </c>
      <c r="G30" s="29">
        <v>2</v>
      </c>
      <c r="H30" s="108" t="s">
        <v>1062</v>
      </c>
      <c r="J30" s="97"/>
      <c r="N30" s="93"/>
      <c r="Q30" s="50" t="str">
        <f ca="1">IF(TYPE(MATCH(RIGHT($B$3,LEN($B$3)-5),OFFSET('Khối 10'!$F$5,Q29,0):'Khối 10'!$F$550,0)+Q29)=16,"",MATCH(RIGHT($B$3,LEN($B$3)-5),OFFSET('Khối 10'!$F$5,Q29,0):'Khối 10'!$F$550,0)+Q29)</f>
        <v/>
      </c>
    </row>
    <row r="31" spans="1:17" ht="15" customHeight="1" x14ac:dyDescent="0.25">
      <c r="A31" s="100">
        <v>27</v>
      </c>
      <c r="B31" s="32" t="s">
        <v>629</v>
      </c>
      <c r="C31" s="29" t="s">
        <v>240</v>
      </c>
      <c r="D31" s="29" t="s">
        <v>8</v>
      </c>
      <c r="E31" s="29" t="s">
        <v>61</v>
      </c>
      <c r="F31" s="91">
        <v>20.25</v>
      </c>
      <c r="G31" s="29">
        <v>2</v>
      </c>
      <c r="H31" s="108" t="s">
        <v>1062</v>
      </c>
      <c r="J31" s="97"/>
      <c r="N31" s="93"/>
      <c r="Q31" s="50" t="str">
        <f ca="1">IF(TYPE(MATCH(RIGHT($B$3,LEN($B$3)-5),OFFSET('Khối 10'!$F$5,Q30,0):'Khối 10'!$F$550,0)+Q30)=16,"",MATCH(RIGHT($B$3,LEN($B$3)-5),OFFSET('Khối 10'!$F$5,Q30,0):'Khối 10'!$F$550,0)+Q30)</f>
        <v/>
      </c>
    </row>
    <row r="32" spans="1:17" ht="15" customHeight="1" x14ac:dyDescent="0.25">
      <c r="A32" s="100">
        <v>28</v>
      </c>
      <c r="B32" s="32" t="s">
        <v>633</v>
      </c>
      <c r="C32" s="29" t="s">
        <v>244</v>
      </c>
      <c r="D32" s="29" t="s">
        <v>10</v>
      </c>
      <c r="E32" s="29" t="s">
        <v>61</v>
      </c>
      <c r="F32" s="91">
        <v>24.5</v>
      </c>
      <c r="G32" s="29">
        <v>1</v>
      </c>
      <c r="H32" s="108" t="s">
        <v>1062</v>
      </c>
      <c r="J32" s="97"/>
      <c r="N32" s="93"/>
      <c r="Q32" s="50" t="str">
        <f ca="1">IF(TYPE(MATCH(RIGHT($B$3,LEN($B$3)-5),OFFSET('Khối 10'!$F$5,Q31,0):'Khối 10'!$F$550,0)+Q31)=16,"",MATCH(RIGHT($B$3,LEN($B$3)-5),OFFSET('Khối 10'!$F$5,Q31,0):'Khối 10'!$F$550,0)+Q31)</f>
        <v/>
      </c>
    </row>
    <row r="33" spans="1:17" ht="15" customHeight="1" x14ac:dyDescent="0.25">
      <c r="A33" s="100">
        <v>29</v>
      </c>
      <c r="B33" s="32" t="s">
        <v>642</v>
      </c>
      <c r="C33" s="29" t="s">
        <v>250</v>
      </c>
      <c r="D33" s="29" t="s">
        <v>10</v>
      </c>
      <c r="E33" s="29" t="s">
        <v>61</v>
      </c>
      <c r="F33" s="91">
        <v>22.25</v>
      </c>
      <c r="G33" s="29">
        <v>1</v>
      </c>
      <c r="H33" s="108" t="s">
        <v>1062</v>
      </c>
      <c r="J33" s="97"/>
      <c r="N33" s="93"/>
      <c r="Q33" s="50" t="str">
        <f ca="1">IF(TYPE(MATCH(RIGHT($B$3,LEN($B$3)-5),OFFSET('Khối 10'!$F$5,Q32,0):'Khối 10'!$F$550,0)+Q32)=16,"",MATCH(RIGHT($B$3,LEN($B$3)-5),OFFSET('Khối 10'!$F$5,Q32,0):'Khối 10'!$F$550,0)+Q32)</f>
        <v/>
      </c>
    </row>
    <row r="34" spans="1:17" ht="15" customHeight="1" x14ac:dyDescent="0.25">
      <c r="A34" s="100">
        <v>30</v>
      </c>
      <c r="B34" s="32" t="s">
        <v>649</v>
      </c>
      <c r="C34" s="29" t="s">
        <v>257</v>
      </c>
      <c r="D34" s="29" t="s">
        <v>8</v>
      </c>
      <c r="E34" s="29" t="s">
        <v>61</v>
      </c>
      <c r="F34" s="91">
        <v>24</v>
      </c>
      <c r="G34" s="29">
        <v>2</v>
      </c>
      <c r="H34" s="108" t="s">
        <v>1062</v>
      </c>
      <c r="J34" s="97"/>
      <c r="N34" s="93"/>
      <c r="Q34" s="50" t="str">
        <f ca="1">IF(TYPE(MATCH(RIGHT($B$3,LEN($B$3)-5),OFFSET('Khối 10'!$F$5,Q33,0):'Khối 10'!$F$550,0)+Q33)=16,"",MATCH(RIGHT($B$3,LEN($B$3)-5),OFFSET('Khối 10'!$F$5,Q33,0):'Khối 10'!$F$550,0)+Q33)</f>
        <v/>
      </c>
    </row>
    <row r="35" spans="1:17" ht="15" customHeight="1" x14ac:dyDescent="0.25">
      <c r="A35" s="100">
        <v>31</v>
      </c>
      <c r="B35" s="32" t="s">
        <v>656</v>
      </c>
      <c r="C35" s="29" t="s">
        <v>152</v>
      </c>
      <c r="D35" s="29" t="s">
        <v>10</v>
      </c>
      <c r="E35" s="29" t="s">
        <v>61</v>
      </c>
      <c r="F35" s="91">
        <v>21.75</v>
      </c>
      <c r="G35" s="29">
        <v>3</v>
      </c>
      <c r="H35" s="108" t="s">
        <v>1062</v>
      </c>
      <c r="J35" s="97"/>
      <c r="N35" s="93"/>
      <c r="Q35" s="50" t="str">
        <f ca="1">IF(TYPE(MATCH(RIGHT($B$3,LEN($B$3)-5),OFFSET('Khối 10'!$F$5,Q34,0):'Khối 10'!$F$550,0)+Q34)=16,"",MATCH(RIGHT($B$3,LEN($B$3)-5),OFFSET('Khối 10'!$F$5,Q34,0):'Khối 10'!$F$550,0)+Q34)</f>
        <v/>
      </c>
    </row>
    <row r="36" spans="1:17" ht="15" customHeight="1" x14ac:dyDescent="0.25">
      <c r="A36" s="100">
        <v>32</v>
      </c>
      <c r="B36" s="32" t="s">
        <v>662</v>
      </c>
      <c r="C36" s="29" t="s">
        <v>256</v>
      </c>
      <c r="D36" s="29" t="s">
        <v>8</v>
      </c>
      <c r="E36" s="29" t="s">
        <v>13</v>
      </c>
      <c r="F36" s="91">
        <v>21.75</v>
      </c>
      <c r="G36" s="29">
        <v>1</v>
      </c>
      <c r="H36" s="108" t="s">
        <v>1062</v>
      </c>
      <c r="J36" s="97"/>
      <c r="N36" s="93"/>
      <c r="Q36" s="50">
        <f ca="1">IF(TYPE(MATCH(MID('10A6'!$B$3,6,4),OFFSET('Khối 10'!$F$5,'10A6'!Q28,0):'Khối 10'!$F$550,0)+'10A6'!Q28)=16,"",MATCH(MID('10A6'!$B$3,6,4),OFFSET('Khối 10'!$F$5,'10A6'!Q28,0):'Khối 10'!$F$550,0)+'10A6'!Q28)</f>
        <v>388</v>
      </c>
    </row>
    <row r="37" spans="1:17" ht="15" customHeight="1" x14ac:dyDescent="0.25">
      <c r="A37" s="100">
        <v>33</v>
      </c>
      <c r="B37" s="32" t="s">
        <v>872</v>
      </c>
      <c r="C37" s="29" t="s">
        <v>388</v>
      </c>
      <c r="D37" s="29" t="s">
        <v>8</v>
      </c>
      <c r="E37" s="29" t="s">
        <v>61</v>
      </c>
      <c r="F37" s="91">
        <v>20</v>
      </c>
      <c r="G37" s="29">
        <v>2</v>
      </c>
      <c r="H37" s="108" t="s">
        <v>1062</v>
      </c>
      <c r="J37" s="97"/>
      <c r="N37" s="93"/>
      <c r="Q37" s="50" t="str">
        <f ca="1">IF(TYPE(MATCH(RIGHT($B$3,LEN($B$3)-5),OFFSET('Khối 10'!$F$5,Q35,0):'Khối 10'!$F$550,0)+Q35)=16,"",MATCH(RIGHT($B$3,LEN($B$3)-5),OFFSET('Khối 10'!$F$5,Q35,0):'Khối 10'!$F$550,0)+Q35)</f>
        <v/>
      </c>
    </row>
    <row r="38" spans="1:17" ht="15" customHeight="1" x14ac:dyDescent="0.25">
      <c r="A38" s="100">
        <v>34</v>
      </c>
      <c r="B38" s="32" t="s">
        <v>912</v>
      </c>
      <c r="C38" s="29" t="s">
        <v>391</v>
      </c>
      <c r="D38" s="29" t="s">
        <v>10</v>
      </c>
      <c r="E38" s="29" t="s">
        <v>61</v>
      </c>
      <c r="F38" s="91">
        <v>21.75</v>
      </c>
      <c r="G38" s="29">
        <v>3</v>
      </c>
      <c r="H38" s="108" t="s">
        <v>1062</v>
      </c>
      <c r="J38" s="97"/>
      <c r="N38" s="93"/>
      <c r="Q38" s="50" t="str">
        <f ca="1">IF(TYPE(MATCH(RIGHT($B$3,LEN($B$3)-5),OFFSET('Khối 10'!$F$5,Q37,0):'Khối 10'!$F$550,0)+Q37)=16,"",MATCH(RIGHT($B$3,LEN($B$3)-5),OFFSET('Khối 10'!$F$5,Q37,0):'Khối 10'!$F$550,0)+Q37)</f>
        <v/>
      </c>
    </row>
    <row r="39" spans="1:17" ht="15" customHeight="1" x14ac:dyDescent="0.25">
      <c r="A39" s="100">
        <v>35</v>
      </c>
      <c r="B39" s="32" t="s">
        <v>689</v>
      </c>
      <c r="C39" s="29" t="s">
        <v>198</v>
      </c>
      <c r="D39" s="29" t="s">
        <v>8</v>
      </c>
      <c r="E39" s="29" t="s">
        <v>61</v>
      </c>
      <c r="F39" s="91">
        <v>22.5</v>
      </c>
      <c r="G39" s="29">
        <v>2</v>
      </c>
      <c r="H39" s="108" t="s">
        <v>1062</v>
      </c>
      <c r="J39" s="97"/>
      <c r="N39" s="93"/>
      <c r="Q39" s="50" t="str">
        <f ca="1">IF(TYPE(MATCH(RIGHT($B$3,LEN($B$3)-5),OFFSET('Khối 10'!$F$5,Q38,0):'Khối 10'!$F$550,0)+Q38)=16,"",MATCH(RIGHT($B$3,LEN($B$3)-5),OFFSET('Khối 10'!$F$5,Q38,0):'Khối 10'!$F$550,0)+Q38)</f>
        <v/>
      </c>
    </row>
    <row r="40" spans="1:17" ht="15" customHeight="1" x14ac:dyDescent="0.25">
      <c r="A40" s="100">
        <v>36</v>
      </c>
      <c r="B40" s="32" t="s">
        <v>486</v>
      </c>
      <c r="C40" s="29" t="s">
        <v>103</v>
      </c>
      <c r="D40" s="29" t="s">
        <v>8</v>
      </c>
      <c r="E40" s="29" t="s">
        <v>61</v>
      </c>
      <c r="F40" s="91">
        <v>20.75</v>
      </c>
      <c r="G40" s="29">
        <v>3</v>
      </c>
      <c r="H40" s="108" t="s">
        <v>1062</v>
      </c>
      <c r="J40" s="97"/>
      <c r="N40" s="93"/>
      <c r="Q40" s="50" t="str">
        <f ca="1">IF(TYPE(MATCH(RIGHT($B$3,LEN($B$3)-5),OFFSET('Khối 10'!$F$5,Q39,0):'Khối 10'!$F$550,0)+Q39)=16,"",MATCH(RIGHT($B$3,LEN($B$3)-5),OFFSET('Khối 10'!$F$5,Q39,0):'Khối 10'!$F$550,0)+Q39)</f>
        <v/>
      </c>
    </row>
    <row r="41" spans="1:17" ht="15" customHeight="1" x14ac:dyDescent="0.25">
      <c r="A41" s="100">
        <v>37</v>
      </c>
      <c r="B41" s="32" t="s">
        <v>711</v>
      </c>
      <c r="C41" s="29" t="s">
        <v>144</v>
      </c>
      <c r="D41" s="29" t="s">
        <v>8</v>
      </c>
      <c r="E41" s="29" t="s">
        <v>61</v>
      </c>
      <c r="F41" s="91">
        <v>24.75</v>
      </c>
      <c r="G41" s="29">
        <v>2</v>
      </c>
      <c r="H41" s="108" t="s">
        <v>1062</v>
      </c>
      <c r="J41" s="97"/>
      <c r="N41" s="93"/>
      <c r="Q41" s="50" t="str">
        <f ca="1">IF(TYPE(MATCH(RIGHT($B$3,LEN($B$3)-5),OFFSET('Khối 10'!$F$5,Q40,0):'Khối 10'!$F$550,0)+Q40)=16,"",MATCH(RIGHT($B$3,LEN($B$3)-5),OFFSET('Khối 10'!$F$5,Q40,0):'Khối 10'!$F$550,0)+Q40)</f>
        <v/>
      </c>
    </row>
    <row r="42" spans="1:17" ht="15" customHeight="1" x14ac:dyDescent="0.25">
      <c r="A42" s="100">
        <v>38</v>
      </c>
      <c r="B42" s="32" t="s">
        <v>716</v>
      </c>
      <c r="C42" s="29" t="s">
        <v>291</v>
      </c>
      <c r="D42" s="29" t="s">
        <v>8</v>
      </c>
      <c r="E42" s="29" t="s">
        <v>61</v>
      </c>
      <c r="F42" s="91">
        <v>19.75</v>
      </c>
      <c r="G42" s="29">
        <v>1</v>
      </c>
      <c r="H42" s="108" t="s">
        <v>1062</v>
      </c>
      <c r="J42" s="97"/>
      <c r="N42" s="93"/>
      <c r="Q42" s="50" t="str">
        <f ca="1">IF(TYPE(MATCH(RIGHT($B$3,LEN($B$3)-5),OFFSET('Khối 10'!$F$5,Q41,0):'Khối 10'!$F$550,0)+Q41)=16,"",MATCH(RIGHT($B$3,LEN($B$3)-5),OFFSET('Khối 10'!$F$5,Q41,0):'Khối 10'!$F$550,0)+Q41)</f>
        <v/>
      </c>
    </row>
    <row r="43" spans="1:17" ht="15" customHeight="1" x14ac:dyDescent="0.25">
      <c r="A43" s="100">
        <v>39</v>
      </c>
      <c r="B43" s="32" t="s">
        <v>735</v>
      </c>
      <c r="C43" s="29" t="s">
        <v>309</v>
      </c>
      <c r="D43" s="29" t="s">
        <v>8</v>
      </c>
      <c r="E43" s="29" t="s">
        <v>61</v>
      </c>
      <c r="F43" s="91">
        <v>28.5</v>
      </c>
      <c r="G43" s="29">
        <v>1</v>
      </c>
      <c r="H43" s="108" t="s">
        <v>1062</v>
      </c>
      <c r="J43" s="97"/>
      <c r="N43" s="93"/>
      <c r="Q43" s="50" t="str">
        <f ca="1">IF(TYPE(MATCH(RIGHT($B$3,LEN($B$3)-5),OFFSET('Khối 10'!$F$5,Q42,0):'Khối 10'!$F$550,0)+Q42)=16,"",MATCH(RIGHT($B$3,LEN($B$3)-5),OFFSET('Khối 10'!$F$5,Q42,0):'Khối 10'!$F$550,0)+Q42)</f>
        <v/>
      </c>
    </row>
    <row r="44" spans="1:17" ht="15" customHeight="1" x14ac:dyDescent="0.25">
      <c r="A44" s="100">
        <v>40</v>
      </c>
      <c r="B44" s="32" t="s">
        <v>992</v>
      </c>
      <c r="C44" s="29" t="s">
        <v>173</v>
      </c>
      <c r="D44" s="29" t="s">
        <v>10</v>
      </c>
      <c r="E44" s="29" t="s">
        <v>61</v>
      </c>
      <c r="F44" s="91">
        <v>20.5</v>
      </c>
      <c r="G44" s="29">
        <v>3</v>
      </c>
      <c r="H44" s="108" t="s">
        <v>1062</v>
      </c>
      <c r="J44" s="97"/>
      <c r="N44" s="93"/>
      <c r="Q44" s="50" t="str">
        <f ca="1">IF(TYPE(MATCH(RIGHT($B$3,LEN($B$3)-5),OFFSET('Khối 10'!$F$5,Q43,0):'Khối 10'!$F$550,0)+Q43)=16,"",MATCH(RIGHT($B$3,LEN($B$3)-5),OFFSET('Khối 10'!$F$5,Q43,0):'Khối 10'!$F$550,0)+Q43)</f>
        <v/>
      </c>
    </row>
    <row r="45" spans="1:17" ht="15" customHeight="1" x14ac:dyDescent="0.25">
      <c r="A45" s="100">
        <v>41</v>
      </c>
      <c r="B45" s="32" t="s">
        <v>749</v>
      </c>
      <c r="C45" s="29" t="s">
        <v>262</v>
      </c>
      <c r="D45" s="29" t="s">
        <v>10</v>
      </c>
      <c r="E45" s="29" t="s">
        <v>61</v>
      </c>
      <c r="F45" s="91">
        <v>20.5</v>
      </c>
      <c r="G45" s="29">
        <v>1</v>
      </c>
      <c r="H45" s="108" t="s">
        <v>1062</v>
      </c>
      <c r="J45" s="97"/>
      <c r="N45" s="93"/>
      <c r="Q45" s="50" t="str">
        <f ca="1">IF(TYPE(MATCH(RIGHT($B$3,LEN($B$3)-5),OFFSET('Khối 10'!$F$5,Q44,0):'Khối 10'!$F$550,0)+Q44)=16,"",MATCH(RIGHT($B$3,LEN($B$3)-5),OFFSET('Khối 10'!$F$5,Q44,0):'Khối 10'!$F$550,0)+Q44)</f>
        <v/>
      </c>
    </row>
    <row r="46" spans="1:17" ht="15" customHeight="1" x14ac:dyDescent="0.25">
      <c r="A46" s="100">
        <v>42</v>
      </c>
      <c r="B46" s="32" t="s">
        <v>750</v>
      </c>
      <c r="C46" s="29" t="s">
        <v>315</v>
      </c>
      <c r="D46" s="29" t="s">
        <v>10</v>
      </c>
      <c r="E46" s="29" t="s">
        <v>61</v>
      </c>
      <c r="F46" s="91">
        <v>25</v>
      </c>
      <c r="G46" s="29">
        <v>1</v>
      </c>
      <c r="H46" s="108" t="s">
        <v>1062</v>
      </c>
      <c r="J46" s="97"/>
      <c r="N46" s="93"/>
      <c r="Q46" s="50" t="str">
        <f ca="1">IF(TYPE(MATCH(RIGHT($B$3,LEN($B$3)-5),OFFSET('Khối 10'!$F$5,Q45,0):'Khối 10'!$F$550,0)+Q45)=16,"",MATCH(RIGHT($B$3,LEN($B$3)-5),OFFSET('Khối 10'!$F$5,Q45,0):'Khối 10'!$F$550,0)+Q45)</f>
        <v/>
      </c>
    </row>
    <row r="47" spans="1:17" ht="15" customHeight="1" x14ac:dyDescent="0.25">
      <c r="A47" s="100">
        <v>43</v>
      </c>
      <c r="B47" s="32" t="s">
        <v>838</v>
      </c>
      <c r="C47" s="29" t="s">
        <v>219</v>
      </c>
      <c r="D47" s="29" t="s">
        <v>8</v>
      </c>
      <c r="E47" s="29" t="s">
        <v>61</v>
      </c>
      <c r="F47" s="91">
        <v>25</v>
      </c>
      <c r="G47" s="29">
        <v>2</v>
      </c>
      <c r="H47" s="108" t="s">
        <v>1062</v>
      </c>
      <c r="J47" s="97"/>
      <c r="N47" s="93"/>
      <c r="Q47" s="50" t="str">
        <f ca="1">IF(TYPE(MATCH(RIGHT($B$3,LEN($B$3)-5),OFFSET('Khối 10'!$F$5,Q46,0):'Khối 10'!$F$550,0)+Q46)=16,"",MATCH(RIGHT($B$3,LEN($B$3)-5),OFFSET('Khối 10'!$F$5,Q46,0):'Khối 10'!$F$550,0)+Q46)</f>
        <v/>
      </c>
    </row>
    <row r="48" spans="1:17" ht="15" customHeight="1" x14ac:dyDescent="0.25">
      <c r="A48" s="100">
        <v>44</v>
      </c>
      <c r="B48" s="32" t="s">
        <v>914</v>
      </c>
      <c r="C48" s="29" t="s">
        <v>220</v>
      </c>
      <c r="D48" s="29" t="s">
        <v>8</v>
      </c>
      <c r="E48" s="29" t="s">
        <v>61</v>
      </c>
      <c r="F48" s="91">
        <v>22.25</v>
      </c>
      <c r="G48" s="29">
        <v>3</v>
      </c>
      <c r="H48" s="108" t="s">
        <v>1062</v>
      </c>
      <c r="J48" s="97"/>
      <c r="N48" s="93"/>
      <c r="Q48" s="50" t="str">
        <f ca="1">IF(TYPE(MATCH(RIGHT($B$3,LEN($B$3)-5),OFFSET('Khối 10'!$F$5,Q47,0):'Khối 10'!$F$550,0)+Q47)=16,"",MATCH(RIGHT($B$3,LEN($B$3)-5),OFFSET('Khối 10'!$F$5,Q47,0):'Khối 10'!$F$550,0)+Q47)</f>
        <v/>
      </c>
    </row>
    <row r="49" spans="1:17" ht="15" customHeight="1" x14ac:dyDescent="0.25">
      <c r="A49" s="100">
        <v>45</v>
      </c>
      <c r="B49" s="32" t="s">
        <v>769</v>
      </c>
      <c r="C49" s="29" t="s">
        <v>328</v>
      </c>
      <c r="D49" s="29" t="s">
        <v>8</v>
      </c>
      <c r="E49" s="29" t="s">
        <v>61</v>
      </c>
      <c r="F49" s="91">
        <v>24</v>
      </c>
      <c r="G49" s="29">
        <v>2</v>
      </c>
      <c r="H49" s="108" t="s">
        <v>1062</v>
      </c>
      <c r="J49" s="97"/>
      <c r="N49" s="93"/>
      <c r="Q49" s="50" t="str">
        <f ca="1">IF(TYPE(MATCH(RIGHT($B$3,LEN($B$3)-5),OFFSET('Khối 10'!$F$5,Q48,0):'Khối 10'!$F$550,0)+Q48)=16,"",MATCH(RIGHT($B$3,LEN($B$3)-5),OFFSET('Khối 10'!$F$5,Q48,0):'Khối 10'!$F$550,0)+Q48)</f>
        <v/>
      </c>
    </row>
    <row r="50" spans="1:17" ht="15" customHeight="1" x14ac:dyDescent="0.25">
      <c r="A50" s="100"/>
      <c r="B50" s="32" t="s">
        <v>1062</v>
      </c>
      <c r="C50" s="29" t="s">
        <v>1062</v>
      </c>
      <c r="D50" s="29" t="s">
        <v>1062</v>
      </c>
      <c r="E50" s="29" t="s">
        <v>1062</v>
      </c>
      <c r="F50" s="91" t="s">
        <v>1062</v>
      </c>
      <c r="G50" s="29" t="s">
        <v>1062</v>
      </c>
      <c r="H50" s="108" t="s">
        <v>1062</v>
      </c>
      <c r="J50" s="97"/>
      <c r="N50" s="93"/>
      <c r="Q50" s="50" t="str">
        <f ca="1">IF(TYPE(MATCH(RIGHT($B$3,LEN($B$3)-5),OFFSET('Khối 10'!$F$5,Q49,0):'Khối 10'!$F$550,0)+Q49)=16,"",MATCH(RIGHT($B$3,LEN($B$3)-5),OFFSET('Khối 10'!$F$5,Q49,0):'Khối 10'!$F$550,0)+Q49)</f>
        <v/>
      </c>
    </row>
    <row r="51" spans="1:17" ht="15" customHeight="1" x14ac:dyDescent="0.25">
      <c r="A51" s="100"/>
      <c r="B51" s="32" t="s">
        <v>1062</v>
      </c>
      <c r="C51" s="29" t="s">
        <v>1062</v>
      </c>
      <c r="D51" s="29" t="s">
        <v>1062</v>
      </c>
      <c r="E51" s="29" t="s">
        <v>1062</v>
      </c>
      <c r="F51" s="91" t="s">
        <v>1062</v>
      </c>
      <c r="G51" s="29" t="s">
        <v>1062</v>
      </c>
      <c r="H51" s="108" t="s">
        <v>1062</v>
      </c>
      <c r="J51" s="97"/>
      <c r="N51" s="93"/>
      <c r="Q51" s="50" t="str">
        <f ca="1">IF(TYPE(MATCH(RIGHT($B$3,LEN($B$3)-5),OFFSET('Khối 10'!$F$5,Q50,0):'Khối 10'!$F$550,0)+Q50)=16,"",MATCH(RIGHT($B$3,LEN($B$3)-5),OFFSET('Khối 10'!$F$5,Q50,0):'Khối 10'!$F$550,0)+Q50)</f>
        <v/>
      </c>
    </row>
    <row r="52" spans="1:17" ht="11.25" customHeight="1" x14ac:dyDescent="0.25"/>
    <row r="53" spans="1:17" hidden="1" x14ac:dyDescent="0.25">
      <c r="A53" s="59" t="s">
        <v>10</v>
      </c>
      <c r="B53" s="59" t="s">
        <v>8</v>
      </c>
      <c r="C53" s="94" t="s">
        <v>1057</v>
      </c>
      <c r="D53" s="94" t="s">
        <v>1058</v>
      </c>
      <c r="F53" s="94" t="s">
        <v>1059</v>
      </c>
      <c r="G53" s="95" t="s">
        <v>41</v>
      </c>
    </row>
    <row r="54" spans="1:17" hidden="1" x14ac:dyDescent="0.25">
      <c r="A54" s="28">
        <f>COUNTIF($D$5:$D$51,A53)</f>
        <v>21</v>
      </c>
      <c r="B54" s="28">
        <f>COUNTIF($D$5:$D$51,B53)</f>
        <v>24</v>
      </c>
      <c r="C54" s="28">
        <f>COUNTIF($G$5:$G$51,1)</f>
        <v>10</v>
      </c>
      <c r="D54" s="28">
        <f>COUNTIF($G$5:$G$51,2)</f>
        <v>21</v>
      </c>
      <c r="F54" s="28">
        <f>COUNTIF($G$5:$G$51,3)</f>
        <v>14</v>
      </c>
      <c r="G54" s="28">
        <f>COUNTIF($H$5:$H$51,G53)</f>
        <v>0</v>
      </c>
    </row>
    <row r="55" spans="1:17" ht="9.75" hidden="1" customHeight="1" x14ac:dyDescent="0.25"/>
    <row r="56" spans="1:17" hidden="1" x14ac:dyDescent="0.25">
      <c r="A56" s="123" t="s">
        <v>463</v>
      </c>
      <c r="B56" s="123"/>
      <c r="C56" s="123"/>
      <c r="D56" s="123"/>
      <c r="E56" s="123"/>
      <c r="F56" s="123"/>
      <c r="G56" s="123"/>
      <c r="H56" s="123"/>
      <c r="I56" s="123"/>
    </row>
    <row r="57" spans="1:17" hidden="1" x14ac:dyDescent="0.25">
      <c r="A57" s="94" t="s">
        <v>464</v>
      </c>
      <c r="B57" s="94" t="s">
        <v>466</v>
      </c>
      <c r="C57" s="94" t="s">
        <v>467</v>
      </c>
      <c r="D57" s="94" t="s">
        <v>468</v>
      </c>
      <c r="E57" s="94" t="s">
        <v>1044</v>
      </c>
      <c r="F57" s="94" t="s">
        <v>1044</v>
      </c>
      <c r="G57" s="94" t="s">
        <v>465</v>
      </c>
      <c r="H57" s="94" t="s">
        <v>469</v>
      </c>
      <c r="I57" s="98" t="s">
        <v>40</v>
      </c>
    </row>
    <row r="58" spans="1:17" hidden="1" x14ac:dyDescent="0.25">
      <c r="A58" s="28">
        <f>COUNTIF($F$5:$F$51,A57)</f>
        <v>0</v>
      </c>
      <c r="B58" s="28">
        <f>COUNTIF($F$5:$F$51,B57)-COUNTIF($F$5:$F$51,A57)</f>
        <v>1</v>
      </c>
      <c r="C58" s="28">
        <f>COUNTIF($F$5:$F$51,C57)-COUNTIF($F$5:$F$51,B57)</f>
        <v>0</v>
      </c>
      <c r="D58" s="28">
        <f>COUNTIF($F$5:$F$51,D57)-COUNTIF($F$5:$F$51,C57)</f>
        <v>7</v>
      </c>
      <c r="E58" s="28">
        <f>COUNTIF($F$5:$F$51,E57)-COUNTIF($F$5:$F$51,D57)</f>
        <v>8</v>
      </c>
      <c r="F58" s="28">
        <f>COUNTIF($F$5:$F$51,F57)-COUNTIF($F$5:$F$51,D57)</f>
        <v>8</v>
      </c>
      <c r="G58" s="28">
        <f>COUNTIF($F$5:$F$51,G57)-COUNTIF($F$5:$F$51,F57)</f>
        <v>25</v>
      </c>
      <c r="H58" s="28">
        <f>COUNTIF($F$5:$F$51,H57)</f>
        <v>4</v>
      </c>
      <c r="I58" s="99">
        <f>AVERAGE($F$5:$F$51)</f>
        <v>21.761111111111113</v>
      </c>
    </row>
    <row r="59" spans="1:17" hidden="1" x14ac:dyDescent="0.25"/>
    <row r="60" spans="1:17" hidden="1" x14ac:dyDescent="0.25"/>
    <row r="61" spans="1:17" hidden="1" x14ac:dyDescent="0.25"/>
  </sheetData>
  <mergeCells count="2">
    <mergeCell ref="A56:I56"/>
    <mergeCell ref="A2:H2"/>
  </mergeCells>
  <pageMargins left="0.65" right="0" top="0.25" bottom="0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zoomScale="85" zoomScaleNormal="85" workbookViewId="0">
      <selection activeCell="J1" sqref="J1"/>
    </sheetView>
  </sheetViews>
  <sheetFormatPr defaultRowHeight="15" x14ac:dyDescent="0.25"/>
  <cols>
    <col min="1" max="1" width="6.28515625" style="27" customWidth="1"/>
    <col min="2" max="2" width="25.42578125" style="27" customWidth="1"/>
    <col min="3" max="3" width="13.5703125" style="27" customWidth="1"/>
    <col min="4" max="4" width="11.140625" style="27" customWidth="1"/>
    <col min="5" max="5" width="14.85546875" style="27" hidden="1" customWidth="1"/>
    <col min="6" max="6" width="11.5703125" style="27" hidden="1" customWidth="1"/>
    <col min="7" max="7" width="9.42578125" style="27" hidden="1" customWidth="1"/>
    <col min="8" max="8" width="25.85546875" style="27" customWidth="1"/>
    <col min="9" max="10" width="9.42578125" style="27" customWidth="1"/>
    <col min="11" max="11" width="9.28515625" style="27" customWidth="1"/>
    <col min="12" max="12" width="10.28515625" style="27" customWidth="1"/>
    <col min="13" max="13" width="8" style="27" customWidth="1"/>
    <col min="14" max="14" width="9.140625" style="27" customWidth="1"/>
    <col min="15" max="16" width="9.140625" style="27"/>
    <col min="17" max="17" width="9.140625" style="27" hidden="1" customWidth="1"/>
    <col min="18" max="16384" width="9.140625" style="27"/>
  </cols>
  <sheetData>
    <row r="1" spans="1:17" s="24" customFormat="1" ht="17.25" customHeight="1" x14ac:dyDescent="0.25">
      <c r="A1" s="17" t="s">
        <v>18</v>
      </c>
      <c r="B1" s="18"/>
      <c r="C1" s="19"/>
      <c r="D1" s="19"/>
      <c r="E1" s="19"/>
      <c r="F1" s="19"/>
      <c r="G1" s="18"/>
      <c r="H1" s="31" t="s">
        <v>1075</v>
      </c>
      <c r="J1" s="31"/>
      <c r="K1" s="19"/>
    </row>
    <row r="2" spans="1:17" s="24" customFormat="1" ht="20.25" customHeight="1" x14ac:dyDescent="0.25">
      <c r="A2" s="124" t="s">
        <v>1056</v>
      </c>
      <c r="B2" s="124"/>
      <c r="C2" s="124"/>
      <c r="D2" s="124"/>
      <c r="E2" s="124"/>
      <c r="F2" s="124"/>
      <c r="G2" s="124"/>
      <c r="H2" s="124"/>
      <c r="I2" s="88"/>
      <c r="J2" s="105"/>
      <c r="K2" s="88"/>
      <c r="L2" s="88"/>
      <c r="M2" s="88"/>
    </row>
    <row r="3" spans="1:17" s="24" customFormat="1" ht="18.75" customHeight="1" x14ac:dyDescent="0.25">
      <c r="B3" s="48" t="s">
        <v>1061</v>
      </c>
      <c r="C3" s="48" t="s">
        <v>1064</v>
      </c>
      <c r="F3" s="47"/>
      <c r="G3" s="47"/>
      <c r="H3" s="47"/>
      <c r="I3" s="89"/>
      <c r="J3" s="89"/>
      <c r="K3" s="89"/>
      <c r="L3" s="89"/>
    </row>
    <row r="4" spans="1:17" s="26" customFormat="1" ht="19.5" customHeight="1" x14ac:dyDescent="0.25">
      <c r="A4" s="25" t="s">
        <v>0</v>
      </c>
      <c r="B4" s="25" t="s">
        <v>26</v>
      </c>
      <c r="C4" s="25" t="s">
        <v>1</v>
      </c>
      <c r="D4" s="101" t="s">
        <v>2</v>
      </c>
      <c r="E4" s="25" t="s">
        <v>21</v>
      </c>
      <c r="F4" s="41" t="s">
        <v>463</v>
      </c>
      <c r="G4" s="102" t="s">
        <v>87</v>
      </c>
      <c r="H4" s="25" t="s">
        <v>24</v>
      </c>
      <c r="I4" s="89"/>
      <c r="J4" s="96"/>
      <c r="K4" s="90"/>
      <c r="L4" s="90"/>
    </row>
    <row r="5" spans="1:17" ht="15" customHeight="1" x14ac:dyDescent="0.25">
      <c r="A5" s="100">
        <v>1</v>
      </c>
      <c r="B5" s="32" t="s">
        <v>932</v>
      </c>
      <c r="C5" s="29" t="s">
        <v>411</v>
      </c>
      <c r="D5" s="29" t="s">
        <v>8</v>
      </c>
      <c r="E5" s="29" t="s">
        <v>1060</v>
      </c>
      <c r="F5" s="91">
        <v>21.25</v>
      </c>
      <c r="G5" s="29">
        <v>3</v>
      </c>
      <c r="H5" s="108" t="s">
        <v>1062</v>
      </c>
      <c r="J5" s="97"/>
      <c r="N5" s="92"/>
      <c r="Q5" s="49">
        <f>IF(TYPE(MATCH(RIGHT($B$3,LEN($B$3)-5),DSLop,0))=16,"",MATCH(RIGHT($B$3,LEN($B$3)-5),DSLop,0))</f>
        <v>137</v>
      </c>
    </row>
    <row r="6" spans="1:17" ht="15" customHeight="1" x14ac:dyDescent="0.25">
      <c r="A6" s="100">
        <v>2</v>
      </c>
      <c r="B6" s="32" t="s">
        <v>829</v>
      </c>
      <c r="C6" s="29" t="s">
        <v>231</v>
      </c>
      <c r="D6" s="29" t="s">
        <v>8</v>
      </c>
      <c r="E6" s="29" t="s">
        <v>1060</v>
      </c>
      <c r="F6" s="91">
        <v>25</v>
      </c>
      <c r="G6" s="29">
        <v>2</v>
      </c>
      <c r="H6" s="108" t="s">
        <v>1062</v>
      </c>
      <c r="J6" s="97"/>
      <c r="N6" s="93"/>
      <c r="Q6" s="50">
        <f ca="1">IF(TYPE(MATCH(RIGHT($B$3,LEN($B$3)-5),OFFSET('Khối 10'!$F$5,Q5,0):'Khối 10'!$F$550,0)+Q5)=16,"",MATCH(RIGHT($B$3,LEN($B$3)-5),OFFSET('Khối 10'!$F$5,Q5,0):'Khối 10'!$F$550,0)+Q5)</f>
        <v>138</v>
      </c>
    </row>
    <row r="7" spans="1:17" ht="15" customHeight="1" x14ac:dyDescent="0.25">
      <c r="A7" s="100">
        <v>3</v>
      </c>
      <c r="B7" s="32" t="s">
        <v>783</v>
      </c>
      <c r="C7" s="29" t="s">
        <v>340</v>
      </c>
      <c r="D7" s="29" t="s">
        <v>8</v>
      </c>
      <c r="E7" s="29" t="s">
        <v>1060</v>
      </c>
      <c r="F7" s="91">
        <v>22.25</v>
      </c>
      <c r="G7" s="29">
        <v>3</v>
      </c>
      <c r="H7" s="108" t="s">
        <v>1062</v>
      </c>
      <c r="J7" s="97"/>
      <c r="N7" s="93"/>
      <c r="Q7" s="50">
        <f ca="1">IF(TYPE(MATCH(RIGHT($B$3,LEN($B$3)-5),OFFSET('Khối 10'!$F$5,Q6,0):'Khối 10'!$F$550,0)+Q6)=16,"",MATCH(RIGHT($B$3,LEN($B$3)-5),OFFSET('Khối 10'!$F$5,Q6,0):'Khối 10'!$F$550,0)+Q6)</f>
        <v>139</v>
      </c>
    </row>
    <row r="8" spans="1:17" ht="15" customHeight="1" x14ac:dyDescent="0.25">
      <c r="A8" s="100">
        <v>4</v>
      </c>
      <c r="B8" s="32" t="s">
        <v>536</v>
      </c>
      <c r="C8" s="29" t="s">
        <v>55</v>
      </c>
      <c r="D8" s="29" t="s">
        <v>10</v>
      </c>
      <c r="E8" s="29" t="s">
        <v>1060</v>
      </c>
      <c r="F8" s="91">
        <v>20.75</v>
      </c>
      <c r="G8" s="29">
        <v>1</v>
      </c>
      <c r="H8" s="108" t="s">
        <v>1062</v>
      </c>
      <c r="J8" s="97"/>
      <c r="N8" s="93"/>
      <c r="Q8" s="50">
        <f ca="1">IF(TYPE(MATCH(RIGHT($B$3,LEN($B$3)-5),OFFSET('Khối 10'!$F$5,Q7,0):'Khối 10'!$F$550,0)+Q7)=16,"",MATCH(RIGHT($B$3,LEN($B$3)-5),OFFSET('Khối 10'!$F$5,Q7,0):'Khối 10'!$F$550,0)+Q7)</f>
        <v>140</v>
      </c>
    </row>
    <row r="9" spans="1:17" ht="15" customHeight="1" x14ac:dyDescent="0.25">
      <c r="A9" s="100">
        <v>5</v>
      </c>
      <c r="B9" s="32" t="s">
        <v>529</v>
      </c>
      <c r="C9" s="29" t="s">
        <v>152</v>
      </c>
      <c r="D9" s="29" t="s">
        <v>10</v>
      </c>
      <c r="E9" s="29" t="s">
        <v>1060</v>
      </c>
      <c r="F9" s="91">
        <v>19.5</v>
      </c>
      <c r="G9" s="29">
        <v>2</v>
      </c>
      <c r="H9" s="108" t="s">
        <v>1062</v>
      </c>
      <c r="J9" s="97"/>
      <c r="N9" s="93"/>
      <c r="Q9" s="50">
        <f ca="1">IF(TYPE(MATCH(RIGHT($B$3,LEN($B$3)-5),OFFSET('Khối 10'!$F$5,Q8,0):'Khối 10'!$F$550,0)+Q8)=16,"",MATCH(RIGHT($B$3,LEN($B$3)-5),OFFSET('Khối 10'!$F$5,Q8,0):'Khối 10'!$F$550,0)+Q8)</f>
        <v>141</v>
      </c>
    </row>
    <row r="10" spans="1:17" ht="15" customHeight="1" x14ac:dyDescent="0.25">
      <c r="A10" s="100">
        <v>6</v>
      </c>
      <c r="B10" s="32" t="s">
        <v>484</v>
      </c>
      <c r="C10" s="29" t="s">
        <v>101</v>
      </c>
      <c r="D10" s="29" t="s">
        <v>8</v>
      </c>
      <c r="E10" s="29" t="s">
        <v>1060</v>
      </c>
      <c r="F10" s="91">
        <v>20.75</v>
      </c>
      <c r="G10" s="29">
        <v>3</v>
      </c>
      <c r="H10" s="108" t="s">
        <v>1062</v>
      </c>
      <c r="J10" s="97"/>
      <c r="N10" s="93"/>
      <c r="Q10" s="50">
        <f ca="1">IF(TYPE(MATCH(RIGHT($B$3,LEN($B$3)-5),OFFSET('Khối 10'!$F$5,Q9,0):'Khối 10'!$F$550,0)+Q9)=16,"",MATCH(RIGHT($B$3,LEN($B$3)-5),OFFSET('Khối 10'!$F$5,Q9,0):'Khối 10'!$F$550,0)+Q9)</f>
        <v>142</v>
      </c>
    </row>
    <row r="11" spans="1:17" ht="15" customHeight="1" x14ac:dyDescent="0.25">
      <c r="A11" s="100">
        <v>7</v>
      </c>
      <c r="B11" s="32" t="s">
        <v>552</v>
      </c>
      <c r="C11" s="29" t="s">
        <v>174</v>
      </c>
      <c r="D11" s="29" t="s">
        <v>8</v>
      </c>
      <c r="E11" s="29" t="s">
        <v>1060</v>
      </c>
      <c r="F11" s="91">
        <v>22.5</v>
      </c>
      <c r="G11" s="29">
        <v>2</v>
      </c>
      <c r="H11" s="108" t="s">
        <v>1062</v>
      </c>
      <c r="J11" s="97"/>
      <c r="N11" s="93"/>
      <c r="Q11" s="50">
        <f ca="1">IF(TYPE(MATCH(RIGHT($B$3,LEN($B$3)-5),OFFSET('Khối 10'!$F$5,Q10,0):'Khối 10'!$F$550,0)+Q10)=16,"",MATCH(RIGHT($B$3,LEN($B$3)-5),OFFSET('Khối 10'!$F$5,Q10,0):'Khối 10'!$F$550,0)+Q10)</f>
        <v>143</v>
      </c>
    </row>
    <row r="12" spans="1:17" ht="15" customHeight="1" x14ac:dyDescent="0.25">
      <c r="A12" s="100">
        <v>8</v>
      </c>
      <c r="B12" s="32" t="s">
        <v>974</v>
      </c>
      <c r="C12" s="29" t="s">
        <v>430</v>
      </c>
      <c r="D12" s="29" t="s">
        <v>10</v>
      </c>
      <c r="E12" s="29" t="s">
        <v>1060</v>
      </c>
      <c r="F12" s="91">
        <v>21.75</v>
      </c>
      <c r="G12" s="29">
        <v>3</v>
      </c>
      <c r="H12" s="108" t="s">
        <v>1062</v>
      </c>
      <c r="J12" s="97"/>
      <c r="N12" s="93"/>
      <c r="Q12" s="50">
        <f ca="1">IF(TYPE(MATCH(RIGHT($B$3,LEN($B$3)-5),OFFSET('Khối 10'!$F$5,Q11,0):'Khối 10'!$F$550,0)+Q11)=16,"",MATCH(RIGHT($B$3,LEN($B$3)-5),OFFSET('Khối 10'!$F$5,Q11,0):'Khối 10'!$F$550,0)+Q11)</f>
        <v>144</v>
      </c>
    </row>
    <row r="13" spans="1:17" ht="15" customHeight="1" x14ac:dyDescent="0.25">
      <c r="A13" s="100">
        <v>9</v>
      </c>
      <c r="B13" s="32" t="s">
        <v>832</v>
      </c>
      <c r="C13" s="29" t="s">
        <v>327</v>
      </c>
      <c r="D13" s="29" t="s">
        <v>10</v>
      </c>
      <c r="E13" s="29" t="s">
        <v>1060</v>
      </c>
      <c r="F13" s="91">
        <v>25</v>
      </c>
      <c r="G13" s="29">
        <v>1</v>
      </c>
      <c r="H13" s="108" t="s">
        <v>1062</v>
      </c>
      <c r="J13" s="97"/>
      <c r="N13" s="93"/>
      <c r="Q13" s="50">
        <f ca="1">IF(TYPE(MATCH(RIGHT($B$3,LEN($B$3)-5),OFFSET('Khối 10'!$F$5,Q12,0):'Khối 10'!$F$550,0)+Q12)=16,"",MATCH(RIGHT($B$3,LEN($B$3)-5),OFFSET('Khối 10'!$F$5,Q12,0):'Khối 10'!$F$550,0)+Q12)</f>
        <v>145</v>
      </c>
    </row>
    <row r="14" spans="1:17" ht="15" customHeight="1" x14ac:dyDescent="0.25">
      <c r="A14" s="100">
        <v>10</v>
      </c>
      <c r="B14" s="32" t="s">
        <v>976</v>
      </c>
      <c r="C14" s="29" t="s">
        <v>432</v>
      </c>
      <c r="D14" s="29" t="s">
        <v>10</v>
      </c>
      <c r="E14" s="29" t="s">
        <v>1060</v>
      </c>
      <c r="F14" s="91">
        <v>21.75</v>
      </c>
      <c r="G14" s="29">
        <v>3</v>
      </c>
      <c r="H14" s="108" t="s">
        <v>1062</v>
      </c>
      <c r="J14" s="97"/>
      <c r="N14" s="93"/>
      <c r="Q14" s="50">
        <f ca="1">IF(TYPE(MATCH(RIGHT($B$3,LEN($B$3)-5),OFFSET('Khối 10'!$F$5,Q13,0):'Khối 10'!$F$550,0)+Q13)=16,"",MATCH(RIGHT($B$3,LEN($B$3)-5),OFFSET('Khối 10'!$F$5,Q13,0):'Khối 10'!$F$550,0)+Q13)</f>
        <v>146</v>
      </c>
    </row>
    <row r="15" spans="1:17" ht="15" customHeight="1" x14ac:dyDescent="0.25">
      <c r="A15" s="100">
        <v>11</v>
      </c>
      <c r="B15" s="32" t="s">
        <v>574</v>
      </c>
      <c r="C15" s="29" t="s">
        <v>195</v>
      </c>
      <c r="D15" s="29" t="s">
        <v>10</v>
      </c>
      <c r="E15" s="29" t="s">
        <v>1060</v>
      </c>
      <c r="F15" s="91">
        <v>24.75</v>
      </c>
      <c r="G15" s="29">
        <v>1</v>
      </c>
      <c r="H15" s="108" t="s">
        <v>1062</v>
      </c>
      <c r="J15" s="97"/>
      <c r="N15" s="93"/>
      <c r="Q15" s="50">
        <f ca="1">IF(TYPE(MATCH(RIGHT($B$3,LEN($B$3)-5),OFFSET('Khối 10'!$F$5,Q14,0):'Khối 10'!$F$550,0)+Q14)=16,"",MATCH(RIGHT($B$3,LEN($B$3)-5),OFFSET('Khối 10'!$F$5,Q14,0):'Khối 10'!$F$550,0)+Q14)</f>
        <v>147</v>
      </c>
    </row>
    <row r="16" spans="1:17" ht="15" customHeight="1" x14ac:dyDescent="0.25">
      <c r="A16" s="100">
        <v>12</v>
      </c>
      <c r="B16" s="32" t="s">
        <v>1005</v>
      </c>
      <c r="C16" s="29" t="s">
        <v>321</v>
      </c>
      <c r="D16" s="29" t="s">
        <v>10</v>
      </c>
      <c r="E16" s="29" t="s">
        <v>1060</v>
      </c>
      <c r="F16" s="91">
        <v>21</v>
      </c>
      <c r="G16" s="29">
        <v>3</v>
      </c>
      <c r="H16" s="108" t="s">
        <v>1062</v>
      </c>
      <c r="J16" s="97"/>
      <c r="N16" s="93"/>
      <c r="Q16" s="50">
        <f ca="1">IF(TYPE(MATCH(RIGHT($B$3,LEN($B$3)-5),OFFSET('Khối 10'!$F$5,Q15,0):'Khối 10'!$F$550,0)+Q15)=16,"",MATCH(RIGHT($B$3,LEN($B$3)-5),OFFSET('Khối 10'!$F$5,Q15,0):'Khối 10'!$F$550,0)+Q15)</f>
        <v>148</v>
      </c>
    </row>
    <row r="17" spans="1:17" ht="15" customHeight="1" x14ac:dyDescent="0.25">
      <c r="A17" s="100">
        <v>13</v>
      </c>
      <c r="B17" s="32" t="s">
        <v>905</v>
      </c>
      <c r="C17" s="29" t="s">
        <v>405</v>
      </c>
      <c r="D17" s="29" t="s">
        <v>10</v>
      </c>
      <c r="E17" s="29" t="s">
        <v>1060</v>
      </c>
      <c r="F17" s="91">
        <v>20.5</v>
      </c>
      <c r="G17" s="29">
        <v>2</v>
      </c>
      <c r="H17" s="108" t="s">
        <v>1062</v>
      </c>
      <c r="J17" s="97"/>
      <c r="N17" s="93"/>
      <c r="Q17" s="50">
        <f ca="1">IF(TYPE(MATCH(RIGHT($B$3,LEN($B$3)-5),OFFSET('Khối 10'!$F$5,Q16,0):'Khối 10'!$F$550,0)+Q16)=16,"",MATCH(RIGHT($B$3,LEN($B$3)-5),OFFSET('Khối 10'!$F$5,Q16,0):'Khối 10'!$F$550,0)+Q16)</f>
        <v>149</v>
      </c>
    </row>
    <row r="18" spans="1:17" ht="15" customHeight="1" x14ac:dyDescent="0.25">
      <c r="A18" s="100">
        <v>14</v>
      </c>
      <c r="B18" s="32" t="s">
        <v>862</v>
      </c>
      <c r="C18" s="29" t="s">
        <v>117</v>
      </c>
      <c r="D18" s="29" t="s">
        <v>10</v>
      </c>
      <c r="E18" s="29" t="s">
        <v>1060</v>
      </c>
      <c r="F18" s="91">
        <v>20.5</v>
      </c>
      <c r="G18" s="29">
        <v>2</v>
      </c>
      <c r="H18" s="108" t="s">
        <v>1062</v>
      </c>
      <c r="J18" s="97"/>
      <c r="N18" s="93"/>
      <c r="Q18" s="50">
        <f ca="1">IF(TYPE(MATCH(RIGHT($B$3,LEN($B$3)-5),OFFSET('Khối 10'!$F$5,Q17,0):'Khối 10'!$F$550,0)+Q17)=16,"",MATCH(RIGHT($B$3,LEN($B$3)-5),OFFSET('Khối 10'!$F$5,Q17,0):'Khối 10'!$F$550,0)+Q17)</f>
        <v>150</v>
      </c>
    </row>
    <row r="19" spans="1:17" ht="15" customHeight="1" x14ac:dyDescent="0.25">
      <c r="A19" s="100">
        <v>15</v>
      </c>
      <c r="B19" s="32" t="s">
        <v>844</v>
      </c>
      <c r="C19" s="29" t="s">
        <v>373</v>
      </c>
      <c r="D19" s="29" t="s">
        <v>8</v>
      </c>
      <c r="E19" s="29" t="s">
        <v>1060</v>
      </c>
      <c r="F19" s="91">
        <v>19.75</v>
      </c>
      <c r="G19" s="29">
        <v>1</v>
      </c>
      <c r="H19" s="108" t="s">
        <v>1062</v>
      </c>
      <c r="J19" s="97"/>
      <c r="N19" s="93"/>
      <c r="Q19" s="50">
        <f ca="1">IF(TYPE(MATCH(RIGHT($B$3,LEN($B$3)-5),OFFSET('Khối 10'!$F$5,Q18,0):'Khối 10'!$F$550,0)+Q18)=16,"",MATCH(RIGHT($B$3,LEN($B$3)-5),OFFSET('Khối 10'!$F$5,Q18,0):'Khối 10'!$F$550,0)+Q18)</f>
        <v>151</v>
      </c>
    </row>
    <row r="20" spans="1:17" ht="15" customHeight="1" x14ac:dyDescent="0.25">
      <c r="A20" s="100">
        <v>16</v>
      </c>
      <c r="B20" s="32" t="s">
        <v>33</v>
      </c>
      <c r="C20" s="29" t="s">
        <v>137</v>
      </c>
      <c r="D20" s="29" t="s">
        <v>10</v>
      </c>
      <c r="E20" s="29" t="s">
        <v>1060</v>
      </c>
      <c r="F20" s="91">
        <v>21</v>
      </c>
      <c r="G20" s="29">
        <v>3</v>
      </c>
      <c r="H20" s="108" t="s">
        <v>1062</v>
      </c>
      <c r="J20" s="97"/>
      <c r="N20" s="93"/>
      <c r="Q20" s="50">
        <f ca="1">IF(TYPE(MATCH(RIGHT($B$3,LEN($B$3)-5),OFFSET('Khối 10'!$F$5,Q19,0):'Khối 10'!$F$550,0)+Q19)=16,"",MATCH(RIGHT($B$3,LEN($B$3)-5),OFFSET('Khối 10'!$F$5,Q19,0):'Khối 10'!$F$550,0)+Q19)</f>
        <v>152</v>
      </c>
    </row>
    <row r="21" spans="1:17" ht="15" customHeight="1" x14ac:dyDescent="0.25">
      <c r="A21" s="100">
        <v>17</v>
      </c>
      <c r="B21" s="32" t="s">
        <v>612</v>
      </c>
      <c r="C21" s="29" t="s">
        <v>159</v>
      </c>
      <c r="D21" s="29" t="s">
        <v>8</v>
      </c>
      <c r="E21" s="29" t="s">
        <v>1060</v>
      </c>
      <c r="F21" s="91">
        <v>24</v>
      </c>
      <c r="G21" s="29">
        <v>2</v>
      </c>
      <c r="H21" s="108" t="s">
        <v>1062</v>
      </c>
      <c r="J21" s="97"/>
      <c r="N21" s="93"/>
      <c r="Q21" s="50">
        <f ca="1">IF(TYPE(MATCH(RIGHT($B$3,LEN($B$3)-5),OFFSET('Khối 10'!$F$5,Q20,0):'Khối 10'!$F$550,0)+Q20)=16,"",MATCH(RIGHT($B$3,LEN($B$3)-5),OFFSET('Khối 10'!$F$5,Q20,0):'Khối 10'!$F$550,0)+Q20)</f>
        <v>153</v>
      </c>
    </row>
    <row r="22" spans="1:17" ht="15" customHeight="1" x14ac:dyDescent="0.25">
      <c r="A22" s="100">
        <v>18</v>
      </c>
      <c r="B22" s="32" t="s">
        <v>801</v>
      </c>
      <c r="C22" s="29" t="s">
        <v>352</v>
      </c>
      <c r="D22" s="29" t="s">
        <v>10</v>
      </c>
      <c r="E22" s="29" t="s">
        <v>1060</v>
      </c>
      <c r="F22" s="91">
        <v>24.25</v>
      </c>
      <c r="G22" s="29">
        <v>2</v>
      </c>
      <c r="H22" s="108" t="s">
        <v>1062</v>
      </c>
      <c r="J22" s="97"/>
      <c r="N22" s="93"/>
      <c r="Q22" s="50">
        <f ca="1">IF(TYPE(MATCH(RIGHT($B$3,LEN($B$3)-5),OFFSET('Khối 10'!$F$5,Q21,0):'Khối 10'!$F$550,0)+Q21)=16,"",MATCH(RIGHT($B$3,LEN($B$3)-5),OFFSET('Khối 10'!$F$5,Q21,0):'Khối 10'!$F$550,0)+Q21)</f>
        <v>154</v>
      </c>
    </row>
    <row r="23" spans="1:17" ht="15" customHeight="1" x14ac:dyDescent="0.25">
      <c r="A23" s="100">
        <v>19</v>
      </c>
      <c r="B23" s="32" t="s">
        <v>1009</v>
      </c>
      <c r="C23" s="29" t="s">
        <v>318</v>
      </c>
      <c r="D23" s="29" t="s">
        <v>8</v>
      </c>
      <c r="E23" s="29" t="s">
        <v>1060</v>
      </c>
      <c r="F23" s="91">
        <v>25</v>
      </c>
      <c r="G23" s="29">
        <v>2</v>
      </c>
      <c r="H23" s="108" t="s">
        <v>1062</v>
      </c>
      <c r="J23" s="97"/>
      <c r="N23" s="93"/>
      <c r="Q23" s="50">
        <f ca="1">IF(TYPE(MATCH(RIGHT($B$3,LEN($B$3)-5),OFFSET('Khối 10'!$F$5,Q22,0):'Khối 10'!$F$550,0)+Q22)=16,"",MATCH(RIGHT($B$3,LEN($B$3)-5),OFFSET('Khối 10'!$F$5,Q22,0):'Khối 10'!$F$550,0)+Q22)</f>
        <v>155</v>
      </c>
    </row>
    <row r="24" spans="1:17" ht="15" customHeight="1" x14ac:dyDescent="0.25">
      <c r="A24" s="100">
        <v>20</v>
      </c>
      <c r="B24" s="32" t="s">
        <v>626</v>
      </c>
      <c r="C24" s="29" t="s">
        <v>239</v>
      </c>
      <c r="D24" s="29" t="s">
        <v>8</v>
      </c>
      <c r="E24" s="29" t="s">
        <v>1060</v>
      </c>
      <c r="F24" s="91">
        <v>32.25</v>
      </c>
      <c r="G24" s="29">
        <v>1</v>
      </c>
      <c r="H24" s="108" t="s">
        <v>1062</v>
      </c>
      <c r="J24" s="97"/>
      <c r="N24" s="93"/>
      <c r="Q24" s="50">
        <f ca="1">IF(TYPE(MATCH(RIGHT($B$3,LEN($B$3)-5),OFFSET('Khối 10'!$F$5,Q23,0):'Khối 10'!$F$550,0)+Q23)=16,"",MATCH(RIGHT($B$3,LEN($B$3)-5),OFFSET('Khối 10'!$F$5,Q23,0):'Khối 10'!$F$550,0)+Q23)</f>
        <v>156</v>
      </c>
    </row>
    <row r="25" spans="1:17" ht="15" customHeight="1" x14ac:dyDescent="0.25">
      <c r="A25" s="100">
        <v>21</v>
      </c>
      <c r="B25" s="32" t="s">
        <v>848</v>
      </c>
      <c r="C25" s="29" t="s">
        <v>375</v>
      </c>
      <c r="D25" s="29" t="s">
        <v>8</v>
      </c>
      <c r="E25" s="29" t="s">
        <v>1060</v>
      </c>
      <c r="F25" s="91">
        <v>20.75</v>
      </c>
      <c r="G25" s="29">
        <v>2</v>
      </c>
      <c r="H25" s="108" t="s">
        <v>1062</v>
      </c>
      <c r="J25" s="97"/>
      <c r="N25" s="93"/>
      <c r="Q25" s="50">
        <f ca="1">IF(TYPE(MATCH(RIGHT($B$3,LEN($B$3)-5),OFFSET('Khối 10'!$F$5,Q24,0):'Khối 10'!$F$550,0)+Q24)=16,"",MATCH(RIGHT($B$3,LEN($B$3)-5),OFFSET('Khối 10'!$F$5,Q24,0):'Khối 10'!$F$550,0)+Q24)</f>
        <v>157</v>
      </c>
    </row>
    <row r="26" spans="1:17" ht="15" customHeight="1" x14ac:dyDescent="0.25">
      <c r="A26" s="100">
        <v>22</v>
      </c>
      <c r="B26" s="32" t="s">
        <v>630</v>
      </c>
      <c r="C26" s="29" t="s">
        <v>241</v>
      </c>
      <c r="D26" s="29" t="s">
        <v>8</v>
      </c>
      <c r="E26" s="29" t="s">
        <v>1060</v>
      </c>
      <c r="F26" s="91">
        <v>24</v>
      </c>
      <c r="G26" s="29">
        <v>2</v>
      </c>
      <c r="H26" s="108" t="s">
        <v>1062</v>
      </c>
      <c r="J26" s="97"/>
      <c r="N26" s="93"/>
      <c r="Q26" s="50">
        <f ca="1">IF(TYPE(MATCH(RIGHT($B$3,LEN($B$3)-5),OFFSET('Khối 10'!$F$5,Q25,0):'Khối 10'!$F$550,0)+Q25)=16,"",MATCH(RIGHT($B$3,LEN($B$3)-5),OFFSET('Khối 10'!$F$5,Q25,0):'Khối 10'!$F$550,0)+Q25)</f>
        <v>158</v>
      </c>
    </row>
    <row r="27" spans="1:17" ht="15" customHeight="1" x14ac:dyDescent="0.25">
      <c r="A27" s="100">
        <v>23</v>
      </c>
      <c r="B27" s="32" t="s">
        <v>476</v>
      </c>
      <c r="C27" s="29" t="s">
        <v>93</v>
      </c>
      <c r="D27" s="29" t="s">
        <v>10</v>
      </c>
      <c r="E27" s="29" t="s">
        <v>1060</v>
      </c>
      <c r="F27" s="91">
        <v>20.75</v>
      </c>
      <c r="G27" s="29">
        <v>3</v>
      </c>
      <c r="H27" s="108" t="s">
        <v>1062</v>
      </c>
      <c r="J27" s="97"/>
      <c r="N27" s="93"/>
      <c r="Q27" s="50">
        <f ca="1">IF(TYPE(MATCH(RIGHT($B$3,LEN($B$3)-5),OFFSET('Khối 10'!$F$5,Q26,0):'Khối 10'!$F$550,0)+Q26)=16,"",MATCH(RIGHT($B$3,LEN($B$3)-5),OFFSET('Khối 10'!$F$5,Q26,0):'Khối 10'!$F$550,0)+Q26)</f>
        <v>159</v>
      </c>
    </row>
    <row r="28" spans="1:17" ht="15" customHeight="1" x14ac:dyDescent="0.25">
      <c r="A28" s="100">
        <v>24</v>
      </c>
      <c r="B28" s="32" t="s">
        <v>636</v>
      </c>
      <c r="C28" s="29" t="s">
        <v>218</v>
      </c>
      <c r="D28" s="29" t="s">
        <v>10</v>
      </c>
      <c r="E28" s="29" t="s">
        <v>1060</v>
      </c>
      <c r="F28" s="91">
        <v>19.25</v>
      </c>
      <c r="G28" s="29">
        <v>1</v>
      </c>
      <c r="H28" s="108" t="s">
        <v>1062</v>
      </c>
      <c r="J28" s="97"/>
      <c r="N28" s="93"/>
      <c r="Q28" s="50">
        <f ca="1">IF(TYPE(MATCH(RIGHT($B$3,LEN($B$3)-5),OFFSET('Khối 10'!$F$5,Q27,0):'Khối 10'!$F$550,0)+Q27)=16,"",MATCH(RIGHT($B$3,LEN($B$3)-5),OFFSET('Khối 10'!$F$5,Q27,0):'Khối 10'!$F$550,0)+Q27)</f>
        <v>160</v>
      </c>
    </row>
    <row r="29" spans="1:17" ht="15" customHeight="1" x14ac:dyDescent="0.25">
      <c r="A29" s="100">
        <v>25</v>
      </c>
      <c r="B29" s="32" t="s">
        <v>638</v>
      </c>
      <c r="C29" s="29" t="s">
        <v>66</v>
      </c>
      <c r="D29" s="29" t="s">
        <v>10</v>
      </c>
      <c r="E29" s="29" t="s">
        <v>1060</v>
      </c>
      <c r="F29" s="91">
        <v>20.5</v>
      </c>
      <c r="G29" s="29">
        <v>1</v>
      </c>
      <c r="H29" s="108" t="s">
        <v>1062</v>
      </c>
      <c r="J29" s="97"/>
      <c r="N29" s="93"/>
      <c r="Q29" s="50">
        <f ca="1">IF(TYPE(MATCH(RIGHT($B$3,LEN($B$3)-5),OFFSET('Khối 10'!$F$5,Q28,0):'Khối 10'!$F$550,0)+Q28)=16,"",MATCH(RIGHT($B$3,LEN($B$3)-5),OFFSET('Khối 10'!$F$5,Q28,0):'Khối 10'!$F$550,0)+Q28)</f>
        <v>161</v>
      </c>
    </row>
    <row r="30" spans="1:17" ht="15" customHeight="1" x14ac:dyDescent="0.25">
      <c r="A30" s="100">
        <v>26</v>
      </c>
      <c r="B30" s="32" t="s">
        <v>805</v>
      </c>
      <c r="C30" s="29" t="s">
        <v>224</v>
      </c>
      <c r="D30" s="29" t="s">
        <v>8</v>
      </c>
      <c r="E30" s="29" t="s">
        <v>1060</v>
      </c>
      <c r="F30" s="91">
        <v>20</v>
      </c>
      <c r="G30" s="29">
        <v>1</v>
      </c>
      <c r="H30" s="108" t="s">
        <v>1062</v>
      </c>
      <c r="J30" s="97"/>
      <c r="N30" s="93"/>
      <c r="Q30" s="50">
        <f ca="1">IF(TYPE(MATCH(RIGHT($B$3,LEN($B$3)-5),OFFSET('Khối 10'!$F$5,Q29,0):'Khối 10'!$F$550,0)+Q29)=16,"",MATCH(RIGHT($B$3,LEN($B$3)-5),OFFSET('Khối 10'!$F$5,Q29,0):'Khối 10'!$F$550,0)+Q29)</f>
        <v>162</v>
      </c>
    </row>
    <row r="31" spans="1:17" ht="15" customHeight="1" x14ac:dyDescent="0.25">
      <c r="A31" s="100">
        <v>27</v>
      </c>
      <c r="B31" s="32" t="s">
        <v>939</v>
      </c>
      <c r="C31" s="29" t="s">
        <v>326</v>
      </c>
      <c r="D31" s="29" t="s">
        <v>8</v>
      </c>
      <c r="E31" s="29" t="s">
        <v>1060</v>
      </c>
      <c r="F31" s="91">
        <v>22.25</v>
      </c>
      <c r="G31" s="29">
        <v>3</v>
      </c>
      <c r="H31" s="108" t="s">
        <v>1062</v>
      </c>
      <c r="J31" s="97"/>
      <c r="N31" s="93"/>
      <c r="Q31" s="50">
        <f ca="1">IF(TYPE(MATCH(RIGHT($B$3,LEN($B$3)-5),OFFSET('Khối 10'!$F$5,Q30,0):'Khối 10'!$F$550,0)+Q30)=16,"",MATCH(RIGHT($B$3,LEN($B$3)-5),OFFSET('Khối 10'!$F$5,Q30,0):'Khối 10'!$F$550,0)+Q30)</f>
        <v>163</v>
      </c>
    </row>
    <row r="32" spans="1:17" ht="15" customHeight="1" x14ac:dyDescent="0.25">
      <c r="A32" s="100">
        <v>28</v>
      </c>
      <c r="B32" s="32" t="s">
        <v>871</v>
      </c>
      <c r="C32" s="29" t="s">
        <v>383</v>
      </c>
      <c r="D32" s="29" t="s">
        <v>8</v>
      </c>
      <c r="E32" s="29" t="s">
        <v>1060</v>
      </c>
      <c r="F32" s="91">
        <v>20</v>
      </c>
      <c r="G32" s="29">
        <v>2</v>
      </c>
      <c r="H32" s="108" t="s">
        <v>1062</v>
      </c>
      <c r="J32" s="97"/>
      <c r="N32" s="93"/>
      <c r="Q32" s="50">
        <f ca="1">IF(TYPE(MATCH(RIGHT($B$3,LEN($B$3)-5),OFFSET('Khối 10'!$F$5,Q31,0):'Khối 10'!$F$550,0)+Q31)=16,"",MATCH(RIGHT($B$3,LEN($B$3)-5),OFFSET('Khối 10'!$F$5,Q31,0):'Khối 10'!$F$550,0)+Q31)</f>
        <v>164</v>
      </c>
    </row>
    <row r="33" spans="1:17" ht="15" customHeight="1" x14ac:dyDescent="0.25">
      <c r="A33" s="100">
        <v>29</v>
      </c>
      <c r="B33" s="32" t="s">
        <v>1042</v>
      </c>
      <c r="C33" s="29" t="s">
        <v>1062</v>
      </c>
      <c r="D33" s="29" t="s">
        <v>10</v>
      </c>
      <c r="E33" s="29" t="s">
        <v>1060</v>
      </c>
      <c r="F33" s="91" t="s">
        <v>1062</v>
      </c>
      <c r="G33" s="29" t="s">
        <v>1062</v>
      </c>
      <c r="H33" s="108" t="s">
        <v>41</v>
      </c>
      <c r="J33" s="97"/>
      <c r="N33" s="93"/>
      <c r="Q33" s="50">
        <f ca="1">IF(TYPE(MATCH(RIGHT($B$3,LEN($B$3)-5),OFFSET('Khối 10'!$F$5,Q32,0):'Khối 10'!$F$550,0)+Q32)=16,"",MATCH(RIGHT($B$3,LEN($B$3)-5),OFFSET('Khối 10'!$F$5,Q32,0):'Khối 10'!$F$550,0)+Q32)</f>
        <v>165</v>
      </c>
    </row>
    <row r="34" spans="1:17" ht="15" customHeight="1" x14ac:dyDescent="0.25">
      <c r="A34" s="100">
        <v>30</v>
      </c>
      <c r="B34" s="32" t="s">
        <v>671</v>
      </c>
      <c r="C34" s="29" t="s">
        <v>265</v>
      </c>
      <c r="D34" s="29" t="s">
        <v>10</v>
      </c>
      <c r="E34" s="29" t="s">
        <v>1060</v>
      </c>
      <c r="F34" s="91">
        <v>22.25</v>
      </c>
      <c r="G34" s="29">
        <v>2</v>
      </c>
      <c r="H34" s="108" t="s">
        <v>1062</v>
      </c>
      <c r="J34" s="97"/>
      <c r="N34" s="93"/>
      <c r="Q34" s="50">
        <f ca="1">IF(TYPE(MATCH(RIGHT($B$3,LEN($B$3)-5),OFFSET('Khối 10'!$F$5,Q33,0):'Khối 10'!$F$550,0)+Q33)=16,"",MATCH(RIGHT($B$3,LEN($B$3)-5),OFFSET('Khối 10'!$F$5,Q33,0):'Khối 10'!$F$550,0)+Q33)</f>
        <v>166</v>
      </c>
    </row>
    <row r="35" spans="1:17" ht="15" customHeight="1" x14ac:dyDescent="0.25">
      <c r="A35" s="100">
        <v>31</v>
      </c>
      <c r="B35" s="32" t="s">
        <v>688</v>
      </c>
      <c r="C35" s="29" t="s">
        <v>280</v>
      </c>
      <c r="D35" s="29" t="s">
        <v>8</v>
      </c>
      <c r="E35" s="29" t="s">
        <v>1060</v>
      </c>
      <c r="F35" s="91">
        <v>22.5</v>
      </c>
      <c r="G35" s="29">
        <v>2</v>
      </c>
      <c r="H35" s="108" t="s">
        <v>1062</v>
      </c>
      <c r="J35" s="97"/>
      <c r="N35" s="93"/>
      <c r="Q35" s="50">
        <f ca="1">IF(TYPE(MATCH(RIGHT($B$3,LEN($B$3)-5),OFFSET('Khối 10'!$F$5,Q34,0):'Khối 10'!$F$550,0)+Q34)=16,"",MATCH(RIGHT($B$3,LEN($B$3)-5),OFFSET('Khối 10'!$F$5,Q34,0):'Khối 10'!$F$550,0)+Q34)</f>
        <v>167</v>
      </c>
    </row>
    <row r="36" spans="1:17" ht="15" customHeight="1" x14ac:dyDescent="0.25">
      <c r="A36" s="100">
        <v>32</v>
      </c>
      <c r="B36" s="32" t="s">
        <v>690</v>
      </c>
      <c r="C36" s="29" t="s">
        <v>282</v>
      </c>
      <c r="D36" s="29" t="s">
        <v>8</v>
      </c>
      <c r="E36" s="29" t="s">
        <v>1060</v>
      </c>
      <c r="F36" s="91">
        <v>22.75</v>
      </c>
      <c r="G36" s="29">
        <v>2</v>
      </c>
      <c r="H36" s="108" t="s">
        <v>1062</v>
      </c>
      <c r="J36" s="97"/>
      <c r="N36" s="93"/>
      <c r="Q36" s="50">
        <f ca="1">IF(TYPE(MATCH(RIGHT($B$3,LEN($B$3)-5),OFFSET('Khối 10'!$F$5,Q35,0):'Khối 10'!$F$550,0)+Q35)=16,"",MATCH(RIGHT($B$3,LEN($B$3)-5),OFFSET('Khối 10'!$F$5,Q35,0):'Khối 10'!$F$550,0)+Q35)</f>
        <v>168</v>
      </c>
    </row>
    <row r="37" spans="1:17" ht="15" customHeight="1" x14ac:dyDescent="0.25">
      <c r="A37" s="100">
        <v>33</v>
      </c>
      <c r="B37" s="32" t="s">
        <v>1013</v>
      </c>
      <c r="C37" s="29" t="s">
        <v>103</v>
      </c>
      <c r="D37" s="29" t="s">
        <v>8</v>
      </c>
      <c r="E37" s="29" t="s">
        <v>1060</v>
      </c>
      <c r="F37" s="91">
        <v>21.25</v>
      </c>
      <c r="G37" s="29">
        <v>3</v>
      </c>
      <c r="H37" s="108" t="s">
        <v>1062</v>
      </c>
      <c r="J37" s="97"/>
      <c r="N37" s="93"/>
      <c r="Q37" s="50">
        <f ca="1">IF(TYPE(MATCH(RIGHT($B$3,LEN($B$3)-5),OFFSET('Khối 10'!$F$5,Q36,0):'Khối 10'!$F$550,0)+Q36)=16,"",MATCH(RIGHT($B$3,LEN($B$3)-5),OFFSET('Khối 10'!$F$5,Q36,0):'Khối 10'!$F$550,0)+Q36)</f>
        <v>169</v>
      </c>
    </row>
    <row r="38" spans="1:17" ht="15" customHeight="1" x14ac:dyDescent="0.25">
      <c r="A38" s="100">
        <v>34</v>
      </c>
      <c r="B38" s="32" t="s">
        <v>815</v>
      </c>
      <c r="C38" s="29" t="s">
        <v>88</v>
      </c>
      <c r="D38" s="29" t="s">
        <v>8</v>
      </c>
      <c r="E38" s="29" t="s">
        <v>1060</v>
      </c>
      <c r="F38" s="91">
        <v>21.5</v>
      </c>
      <c r="G38" s="29">
        <v>2</v>
      </c>
      <c r="H38" s="108" t="s">
        <v>1062</v>
      </c>
      <c r="J38" s="97"/>
      <c r="N38" s="93"/>
      <c r="Q38" s="50">
        <f ca="1">IF(TYPE(MATCH(RIGHT($B$3,LEN($B$3)-5),OFFSET('Khối 10'!$F$5,Q37,0):'Khối 10'!$F$550,0)+Q37)=16,"",MATCH(RIGHT($B$3,LEN($B$3)-5),OFFSET('Khối 10'!$F$5,Q37,0):'Khối 10'!$F$550,0)+Q37)</f>
        <v>170</v>
      </c>
    </row>
    <row r="39" spans="1:17" ht="15" customHeight="1" x14ac:dyDescent="0.25">
      <c r="A39" s="100">
        <v>35</v>
      </c>
      <c r="B39" s="32" t="s">
        <v>681</v>
      </c>
      <c r="C39" s="29" t="s">
        <v>273</v>
      </c>
      <c r="D39" s="29" t="s">
        <v>8</v>
      </c>
      <c r="E39" s="29" t="s">
        <v>1060</v>
      </c>
      <c r="F39" s="91">
        <v>21.5</v>
      </c>
      <c r="G39" s="29">
        <v>1</v>
      </c>
      <c r="H39" s="108" t="s">
        <v>1062</v>
      </c>
      <c r="J39" s="97"/>
      <c r="N39" s="93"/>
      <c r="Q39" s="50">
        <f ca="1">IF(TYPE(MATCH(RIGHT($B$3,LEN($B$3)-5),OFFSET('Khối 10'!$F$5,Q38,0):'Khối 10'!$F$550,0)+Q38)=16,"",MATCH(RIGHT($B$3,LEN($B$3)-5),OFFSET('Khối 10'!$F$5,Q38,0):'Khối 10'!$F$550,0)+Q38)</f>
        <v>171</v>
      </c>
    </row>
    <row r="40" spans="1:17" ht="15" customHeight="1" x14ac:dyDescent="0.25">
      <c r="A40" s="100">
        <v>36</v>
      </c>
      <c r="B40" s="32" t="s">
        <v>1014</v>
      </c>
      <c r="C40" s="29" t="s">
        <v>78</v>
      </c>
      <c r="D40" s="29" t="s">
        <v>8</v>
      </c>
      <c r="E40" s="29" t="s">
        <v>1060</v>
      </c>
      <c r="F40" s="91">
        <v>21</v>
      </c>
      <c r="G40" s="29">
        <v>3</v>
      </c>
      <c r="H40" s="108" t="s">
        <v>1062</v>
      </c>
      <c r="J40" s="97"/>
      <c r="N40" s="93"/>
      <c r="Q40" s="50">
        <f ca="1">IF(TYPE(MATCH(RIGHT($B$3,LEN($B$3)-5),OFFSET('Khối 10'!$F$5,Q39,0):'Khối 10'!$F$550,0)+Q39)=16,"",MATCH(RIGHT($B$3,LEN($B$3)-5),OFFSET('Khối 10'!$F$5,Q39,0):'Khối 10'!$F$550,0)+Q39)</f>
        <v>172</v>
      </c>
    </row>
    <row r="41" spans="1:17" ht="15" customHeight="1" x14ac:dyDescent="0.25">
      <c r="A41" s="100">
        <v>37</v>
      </c>
      <c r="B41" s="32" t="s">
        <v>776</v>
      </c>
      <c r="C41" s="29" t="s">
        <v>335</v>
      </c>
      <c r="D41" s="29" t="s">
        <v>10</v>
      </c>
      <c r="E41" s="29" t="s">
        <v>1060</v>
      </c>
      <c r="F41" s="91">
        <v>19.5</v>
      </c>
      <c r="G41" s="29">
        <v>2</v>
      </c>
      <c r="H41" s="108" t="s">
        <v>1062</v>
      </c>
      <c r="J41" s="97"/>
      <c r="N41" s="93"/>
      <c r="Q41" s="50">
        <f ca="1">IF(TYPE(MATCH(RIGHT($B$3,LEN($B$3)-5),OFFSET('Khối 10'!$F$5,Q40,0):'Khối 10'!$F$550,0)+Q40)=16,"",MATCH(RIGHT($B$3,LEN($B$3)-5),OFFSET('Khối 10'!$F$5,Q40,0):'Khối 10'!$F$550,0)+Q40)</f>
        <v>173</v>
      </c>
    </row>
    <row r="42" spans="1:17" ht="15" customHeight="1" x14ac:dyDescent="0.25">
      <c r="A42" s="100">
        <v>38</v>
      </c>
      <c r="B42" s="32" t="s">
        <v>877</v>
      </c>
      <c r="C42" s="29" t="s">
        <v>140</v>
      </c>
      <c r="D42" s="29" t="s">
        <v>8</v>
      </c>
      <c r="E42" s="29" t="s">
        <v>1060</v>
      </c>
      <c r="F42" s="91">
        <v>20.75</v>
      </c>
      <c r="G42" s="29">
        <v>2</v>
      </c>
      <c r="H42" s="108" t="s">
        <v>1062</v>
      </c>
      <c r="J42" s="97"/>
      <c r="N42" s="93"/>
      <c r="Q42" s="50">
        <f ca="1">IF(TYPE(MATCH(RIGHT($B$3,LEN($B$3)-5),OFFSET('Khối 10'!$F$5,Q41,0):'Khối 10'!$F$550,0)+Q41)=16,"",MATCH(RIGHT($B$3,LEN($B$3)-5),OFFSET('Khối 10'!$F$5,Q41,0):'Khối 10'!$F$550,0)+Q41)</f>
        <v>174</v>
      </c>
    </row>
    <row r="43" spans="1:17" ht="15" customHeight="1" x14ac:dyDescent="0.25">
      <c r="A43" s="100">
        <v>39</v>
      </c>
      <c r="B43" s="32" t="s">
        <v>491</v>
      </c>
      <c r="C43" s="29" t="s">
        <v>108</v>
      </c>
      <c r="D43" s="29" t="s">
        <v>10</v>
      </c>
      <c r="E43" s="29" t="s">
        <v>1060</v>
      </c>
      <c r="F43" s="91">
        <v>20.75</v>
      </c>
      <c r="G43" s="29">
        <v>3</v>
      </c>
      <c r="H43" s="108" t="s">
        <v>1062</v>
      </c>
      <c r="J43" s="97"/>
      <c r="N43" s="93"/>
      <c r="Q43" s="50">
        <f ca="1">IF(TYPE(MATCH(RIGHT($B$3,LEN($B$3)-5),OFFSET('Khối 10'!$F$5,Q42,0):'Khối 10'!$F$550,0)+Q42)=16,"",MATCH(RIGHT($B$3,LEN($B$3)-5),OFFSET('Khối 10'!$F$5,Q42,0):'Khối 10'!$F$550,0)+Q42)</f>
        <v>175</v>
      </c>
    </row>
    <row r="44" spans="1:17" ht="15" customHeight="1" x14ac:dyDescent="0.25">
      <c r="A44" s="100">
        <v>40</v>
      </c>
      <c r="B44" s="32" t="s">
        <v>751</v>
      </c>
      <c r="C44" s="29" t="s">
        <v>316</v>
      </c>
      <c r="D44" s="29" t="s">
        <v>10</v>
      </c>
      <c r="E44" s="29" t="s">
        <v>1060</v>
      </c>
      <c r="F44" s="91">
        <v>22</v>
      </c>
      <c r="G44" s="29">
        <v>2</v>
      </c>
      <c r="H44" s="108" t="s">
        <v>1062</v>
      </c>
      <c r="J44" s="97"/>
      <c r="N44" s="93"/>
      <c r="Q44" s="50">
        <f ca="1">IF(TYPE(MATCH(RIGHT($B$3,LEN($B$3)-5),OFFSET('Khối 10'!$F$5,Q43,0):'Khối 10'!$F$550,0)+Q43)=16,"",MATCH(RIGHT($B$3,LEN($B$3)-5),OFFSET('Khối 10'!$F$5,Q43,0):'Khối 10'!$F$550,0)+Q43)</f>
        <v>176</v>
      </c>
    </row>
    <row r="45" spans="1:17" ht="15" customHeight="1" x14ac:dyDescent="0.25">
      <c r="A45" s="100">
        <v>41</v>
      </c>
      <c r="B45" s="32" t="s">
        <v>756</v>
      </c>
      <c r="C45" s="29" t="s">
        <v>58</v>
      </c>
      <c r="D45" s="29" t="s">
        <v>10</v>
      </c>
      <c r="E45" s="29" t="s">
        <v>1060</v>
      </c>
      <c r="F45" s="91">
        <v>19.25</v>
      </c>
      <c r="G45" s="29">
        <v>1</v>
      </c>
      <c r="H45" s="108" t="s">
        <v>1062</v>
      </c>
      <c r="J45" s="97"/>
      <c r="N45" s="93"/>
      <c r="Q45" s="50">
        <f ca="1">IF(TYPE(MATCH(RIGHT($B$3,LEN($B$3)-5),OFFSET('Khối 10'!$F$5,Q44,0):'Khối 10'!$F$550,0)+Q44)=16,"",MATCH(RIGHT($B$3,LEN($B$3)-5),OFFSET('Khối 10'!$F$5,Q44,0):'Khối 10'!$F$550,0)+Q44)</f>
        <v>177</v>
      </c>
    </row>
    <row r="46" spans="1:17" ht="15" customHeight="1" x14ac:dyDescent="0.25">
      <c r="A46" s="100">
        <v>42</v>
      </c>
      <c r="B46" s="32" t="s">
        <v>884</v>
      </c>
      <c r="C46" s="29" t="s">
        <v>363</v>
      </c>
      <c r="D46" s="29" t="s">
        <v>10</v>
      </c>
      <c r="E46" s="29" t="s">
        <v>1060</v>
      </c>
      <c r="F46" s="91">
        <v>20.5</v>
      </c>
      <c r="G46" s="29">
        <v>2</v>
      </c>
      <c r="H46" s="108" t="s">
        <v>1062</v>
      </c>
      <c r="J46" s="97"/>
      <c r="N46" s="93"/>
      <c r="Q46" s="50">
        <f ca="1">IF(TYPE(MATCH(RIGHT($B$3,LEN($B$3)-5),OFFSET('Khối 10'!$F$5,Q45,0):'Khối 10'!$F$550,0)+Q45)=16,"",MATCH(RIGHT($B$3,LEN($B$3)-5),OFFSET('Khối 10'!$F$5,Q45,0):'Khối 10'!$F$550,0)+Q45)</f>
        <v>178</v>
      </c>
    </row>
    <row r="47" spans="1:17" ht="15" customHeight="1" x14ac:dyDescent="0.25">
      <c r="A47" s="100">
        <v>43</v>
      </c>
      <c r="B47" s="32" t="s">
        <v>765</v>
      </c>
      <c r="C47" s="29" t="s">
        <v>325</v>
      </c>
      <c r="D47" s="29" t="s">
        <v>8</v>
      </c>
      <c r="E47" s="29" t="s">
        <v>1060</v>
      </c>
      <c r="F47" s="91">
        <v>21.5</v>
      </c>
      <c r="G47" s="29">
        <v>2</v>
      </c>
      <c r="H47" s="108" t="s">
        <v>1062</v>
      </c>
      <c r="J47" s="97"/>
      <c r="N47" s="93"/>
      <c r="Q47" s="50">
        <f ca="1">IF(TYPE(MATCH(RIGHT($B$3,LEN($B$3)-5),OFFSET('Khối 10'!$F$5,Q46,0):'Khối 10'!$F$550,0)+Q46)=16,"",MATCH(RIGHT($B$3,LEN($B$3)-5),OFFSET('Khối 10'!$F$5,Q46,0):'Khối 10'!$F$550,0)+Q46)</f>
        <v>179</v>
      </c>
    </row>
    <row r="48" spans="1:17" ht="15" customHeight="1" x14ac:dyDescent="0.25">
      <c r="A48" s="100">
        <v>44</v>
      </c>
      <c r="B48" s="32" t="s">
        <v>477</v>
      </c>
      <c r="C48" s="29" t="s">
        <v>95</v>
      </c>
      <c r="D48" s="29" t="s">
        <v>8</v>
      </c>
      <c r="E48" s="29" t="s">
        <v>1060</v>
      </c>
      <c r="F48" s="91">
        <v>20.75</v>
      </c>
      <c r="G48" s="29">
        <v>3</v>
      </c>
      <c r="H48" s="108" t="s">
        <v>1062</v>
      </c>
      <c r="J48" s="97"/>
      <c r="N48" s="93"/>
      <c r="Q48" s="50">
        <f ca="1">IF(TYPE(MATCH(RIGHT($B$3,LEN($B$3)-5),OFFSET('Khối 10'!$F$5,Q47,0):'Khối 10'!$F$550,0)+Q47)=16,"",MATCH(RIGHT($B$3,LEN($B$3)-5),OFFSET('Khối 10'!$F$5,Q47,0):'Khối 10'!$F$550,0)+Q47)</f>
        <v>180</v>
      </c>
    </row>
    <row r="49" spans="1:17" ht="15" customHeight="1" x14ac:dyDescent="0.25">
      <c r="A49" s="100">
        <v>45</v>
      </c>
      <c r="B49" s="32" t="s">
        <v>888</v>
      </c>
      <c r="C49" s="29" t="s">
        <v>185</v>
      </c>
      <c r="D49" s="29" t="s">
        <v>8</v>
      </c>
      <c r="E49" s="29" t="s">
        <v>1060</v>
      </c>
      <c r="F49" s="91">
        <v>20</v>
      </c>
      <c r="G49" s="29">
        <v>2</v>
      </c>
      <c r="H49" s="108" t="s">
        <v>1062</v>
      </c>
      <c r="J49" s="97"/>
      <c r="N49" s="93"/>
      <c r="Q49" s="50">
        <f ca="1">IF(TYPE(MATCH(RIGHT($B$3,LEN($B$3)-5),OFFSET('Khối 10'!$F$5,Q48,0):'Khối 10'!$F$550,0)+Q48)=16,"",MATCH(RIGHT($B$3,LEN($B$3)-5),OFFSET('Khối 10'!$F$5,Q48,0):'Khối 10'!$F$550,0)+Q48)</f>
        <v>181</v>
      </c>
    </row>
    <row r="50" spans="1:17" ht="15" customHeight="1" x14ac:dyDescent="0.25">
      <c r="A50" s="100" t="s">
        <v>1062</v>
      </c>
      <c r="B50" s="32" t="s">
        <v>1062</v>
      </c>
      <c r="C50" s="29" t="s">
        <v>1062</v>
      </c>
      <c r="D50" s="29" t="s">
        <v>1062</v>
      </c>
      <c r="E50" s="29" t="s">
        <v>1062</v>
      </c>
      <c r="F50" s="91" t="s">
        <v>1062</v>
      </c>
      <c r="G50" s="29" t="s">
        <v>1062</v>
      </c>
      <c r="H50" s="108" t="s">
        <v>1062</v>
      </c>
      <c r="J50" s="97"/>
      <c r="N50" s="93"/>
      <c r="Q50" s="50" t="str">
        <f ca="1">IF(TYPE(MATCH(RIGHT($B$3,LEN($B$3)-5),OFFSET('Khối 10'!$F$5,Q49,0):'Khối 10'!$F$550,0)+Q49)=16,"",MATCH(RIGHT($B$3,LEN($B$3)-5),OFFSET('Khối 10'!$F$5,Q49,0):'Khối 10'!$F$550,0)+Q49)</f>
        <v/>
      </c>
    </row>
    <row r="51" spans="1:17" ht="15" customHeight="1" x14ac:dyDescent="0.25">
      <c r="A51" s="100" t="s">
        <v>1062</v>
      </c>
      <c r="B51" s="32" t="s">
        <v>1062</v>
      </c>
      <c r="C51" s="29" t="s">
        <v>1062</v>
      </c>
      <c r="D51" s="29" t="s">
        <v>1062</v>
      </c>
      <c r="E51" s="29" t="s">
        <v>1062</v>
      </c>
      <c r="F51" s="91" t="s">
        <v>1062</v>
      </c>
      <c r="G51" s="29" t="s">
        <v>1062</v>
      </c>
      <c r="H51" s="108" t="s">
        <v>1062</v>
      </c>
      <c r="J51" s="97"/>
      <c r="N51" s="93"/>
      <c r="Q51" s="50" t="str">
        <f ca="1">IF(TYPE(MATCH(RIGHT($B$3,LEN($B$3)-5),OFFSET('Khối 10'!$F$5,Q50,0):'Khối 10'!$F$550,0)+Q50)=16,"",MATCH(RIGHT($B$3,LEN($B$3)-5),OFFSET('Khối 10'!$F$5,Q50,0):'Khối 10'!$F$550,0)+Q50)</f>
        <v/>
      </c>
    </row>
    <row r="52" spans="1:17" ht="11.25" customHeight="1" x14ac:dyDescent="0.25"/>
    <row r="53" spans="1:17" hidden="1" x14ac:dyDescent="0.25">
      <c r="A53" s="59" t="s">
        <v>10</v>
      </c>
      <c r="B53" s="59" t="s">
        <v>8</v>
      </c>
      <c r="C53" s="106" t="s">
        <v>1057</v>
      </c>
      <c r="D53" s="106" t="s">
        <v>1058</v>
      </c>
      <c r="F53" s="106" t="s">
        <v>1059</v>
      </c>
      <c r="G53" s="95" t="s">
        <v>41</v>
      </c>
    </row>
    <row r="54" spans="1:17" hidden="1" x14ac:dyDescent="0.25">
      <c r="A54" s="28">
        <f>COUNTIF($D$5:$D$51,A53)</f>
        <v>21</v>
      </c>
      <c r="B54" s="28">
        <f>COUNTIF($D$5:$D$51,B53)</f>
        <v>24</v>
      </c>
      <c r="C54" s="28">
        <f>COUNTIF($G$5:$G$51,1)</f>
        <v>10</v>
      </c>
      <c r="D54" s="28">
        <f>COUNTIF($G$5:$G$51,2)</f>
        <v>21</v>
      </c>
      <c r="F54" s="28">
        <f>COUNTIF($G$5:$G$51,3)</f>
        <v>13</v>
      </c>
      <c r="G54" s="28">
        <f>COUNTIF($H$5:$H$51,G53)</f>
        <v>1</v>
      </c>
    </row>
    <row r="55" spans="1:17" ht="9.75" hidden="1" customHeight="1" x14ac:dyDescent="0.25"/>
    <row r="56" spans="1:17" hidden="1" x14ac:dyDescent="0.25">
      <c r="A56" s="123" t="s">
        <v>463</v>
      </c>
      <c r="B56" s="123"/>
      <c r="C56" s="123"/>
      <c r="D56" s="123"/>
      <c r="E56" s="123"/>
      <c r="F56" s="123"/>
      <c r="G56" s="123"/>
      <c r="H56" s="123"/>
      <c r="I56" s="123"/>
    </row>
    <row r="57" spans="1:17" hidden="1" x14ac:dyDescent="0.25">
      <c r="A57" s="106" t="s">
        <v>464</v>
      </c>
      <c r="B57" s="106" t="s">
        <v>466</v>
      </c>
      <c r="C57" s="106" t="s">
        <v>467</v>
      </c>
      <c r="D57" s="106" t="s">
        <v>468</v>
      </c>
      <c r="E57" s="106" t="s">
        <v>1044</v>
      </c>
      <c r="F57" s="106" t="s">
        <v>1044</v>
      </c>
      <c r="G57" s="106" t="s">
        <v>465</v>
      </c>
      <c r="H57" s="106" t="s">
        <v>469</v>
      </c>
      <c r="I57" s="98" t="s">
        <v>40</v>
      </c>
    </row>
    <row r="58" spans="1:17" hidden="1" x14ac:dyDescent="0.25">
      <c r="A58" s="28">
        <f>COUNTIF($F$5:$F$51,A57)</f>
        <v>1</v>
      </c>
      <c r="B58" s="28">
        <f>COUNTIF($F$5:$F$51,B57)-COUNTIF($F$5:$F$51,A57)</f>
        <v>0</v>
      </c>
      <c r="C58" s="28">
        <f>COUNTIF($F$5:$F$51,C57)-COUNTIF($F$5:$F$51,B57)</f>
        <v>0</v>
      </c>
      <c r="D58" s="28">
        <f>COUNTIF($F$5:$F$51,D57)-COUNTIF($F$5:$F$51,C57)</f>
        <v>7</v>
      </c>
      <c r="E58" s="28">
        <f>COUNTIF($F$5:$F$51,E57)-COUNTIF($F$5:$F$51,D57)</f>
        <v>7</v>
      </c>
      <c r="F58" s="28">
        <f>COUNTIF($F$5:$F$51,F57)-COUNTIF($F$5:$F$51,D57)</f>
        <v>7</v>
      </c>
      <c r="G58" s="28">
        <f>COUNTIF($F$5:$F$51,G57)-COUNTIF($F$5:$F$51,F57)</f>
        <v>24</v>
      </c>
      <c r="H58" s="28">
        <f>COUNTIF($F$5:$F$51,H57)</f>
        <v>5</v>
      </c>
      <c r="I58" s="99">
        <f>AVERAGE($F$5:$F$51)</f>
        <v>21.789772727272727</v>
      </c>
    </row>
    <row r="59" spans="1:17" hidden="1" x14ac:dyDescent="0.25"/>
    <row r="60" spans="1:17" hidden="1" x14ac:dyDescent="0.25"/>
    <row r="61" spans="1:17" hidden="1" x14ac:dyDescent="0.25"/>
  </sheetData>
  <mergeCells count="2">
    <mergeCell ref="A56:I56"/>
    <mergeCell ref="A2:H2"/>
  </mergeCells>
  <pageMargins left="0.65" right="0" top="0.25" bottom="0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5"/>
  <sheetViews>
    <sheetView workbookViewId="0">
      <selection activeCell="X10" sqref="X10"/>
    </sheetView>
  </sheetViews>
  <sheetFormatPr defaultRowHeight="15" x14ac:dyDescent="0.25"/>
  <cols>
    <col min="3" max="3" width="20.28515625" bestFit="1" customWidth="1"/>
    <col min="7" max="19" width="9.140625" hidden="1" customWidth="1"/>
    <col min="20" max="23" width="9.140625" customWidth="1"/>
    <col min="24" max="24" width="11.42578125" customWidth="1"/>
  </cols>
  <sheetData>
    <row r="3" spans="1:31" s="2" customFormat="1" ht="21" customHeight="1" x14ac:dyDescent="0.25">
      <c r="A3" s="30" t="s">
        <v>0</v>
      </c>
      <c r="B3" s="30" t="s">
        <v>17</v>
      </c>
      <c r="C3" s="30" t="s">
        <v>26</v>
      </c>
      <c r="D3" s="30" t="s">
        <v>1</v>
      </c>
      <c r="E3" s="30" t="s">
        <v>2</v>
      </c>
      <c r="F3" s="30" t="s">
        <v>21</v>
      </c>
      <c r="G3" s="41" t="s">
        <v>22</v>
      </c>
      <c r="H3" s="41" t="s">
        <v>20</v>
      </c>
      <c r="I3" s="41" t="s">
        <v>19</v>
      </c>
      <c r="J3" s="41" t="s">
        <v>28</v>
      </c>
      <c r="K3" s="41" t="s">
        <v>29</v>
      </c>
      <c r="L3" s="41" t="s">
        <v>30</v>
      </c>
      <c r="M3" s="41" t="s">
        <v>34</v>
      </c>
      <c r="N3" s="41" t="s">
        <v>31</v>
      </c>
      <c r="O3" s="41" t="s">
        <v>32</v>
      </c>
      <c r="P3" s="41" t="s">
        <v>35</v>
      </c>
      <c r="Q3" s="41" t="s">
        <v>36</v>
      </c>
      <c r="R3" s="41" t="s">
        <v>37</v>
      </c>
      <c r="S3" s="41" t="s">
        <v>38</v>
      </c>
      <c r="T3" s="30" t="s">
        <v>3</v>
      </c>
      <c r="U3" s="30" t="s">
        <v>4</v>
      </c>
      <c r="V3" s="30" t="s">
        <v>5</v>
      </c>
      <c r="W3" s="30" t="s">
        <v>6</v>
      </c>
      <c r="X3" s="30" t="s">
        <v>7</v>
      </c>
      <c r="Y3" s="43"/>
    </row>
    <row r="4" spans="1:31" s="2" customFormat="1" ht="21" customHeight="1" x14ac:dyDescent="0.2">
      <c r="A4" s="36">
        <v>535</v>
      </c>
      <c r="B4" s="61" t="s">
        <v>1018</v>
      </c>
      <c r="C4" s="61" t="s">
        <v>1030</v>
      </c>
      <c r="D4" s="62" t="s">
        <v>460</v>
      </c>
      <c r="E4" s="60" t="s">
        <v>10</v>
      </c>
      <c r="F4" s="60"/>
      <c r="G4" s="60" t="s">
        <v>267</v>
      </c>
      <c r="H4" s="64">
        <v>20.75</v>
      </c>
      <c r="I4" s="63">
        <v>2</v>
      </c>
      <c r="J4" s="63"/>
      <c r="K4" s="69"/>
      <c r="L4" s="54" t="str">
        <f>PROPER(B4)</f>
        <v>Thcs Lê Văn Việt</v>
      </c>
      <c r="M4" s="54" t="str">
        <f>PROPER(C4)</f>
        <v>Nguyễn Văn Thuận</v>
      </c>
      <c r="N4" s="15"/>
      <c r="O4" s="15"/>
      <c r="X4" s="2" t="s">
        <v>82</v>
      </c>
    </row>
    <row r="5" spans="1:31" s="2" customFormat="1" ht="21" customHeight="1" x14ac:dyDescent="0.25">
      <c r="A5" s="36">
        <v>2</v>
      </c>
      <c r="B5" s="37" t="s">
        <v>67</v>
      </c>
      <c r="C5" s="38" t="s">
        <v>69</v>
      </c>
      <c r="D5" s="35" t="s">
        <v>62</v>
      </c>
      <c r="E5" s="37" t="s">
        <v>10</v>
      </c>
      <c r="F5" s="37"/>
      <c r="G5" s="37" t="s">
        <v>44</v>
      </c>
      <c r="H5" s="37" t="s">
        <v>50</v>
      </c>
      <c r="I5" s="37" t="s">
        <v>57</v>
      </c>
      <c r="J5" s="37" t="s">
        <v>53</v>
      </c>
      <c r="K5" s="37" t="s">
        <v>51</v>
      </c>
      <c r="L5" s="37" t="s">
        <v>53</v>
      </c>
      <c r="M5" s="37" t="s">
        <v>52</v>
      </c>
      <c r="N5" s="37" t="s">
        <v>48</v>
      </c>
      <c r="O5" s="37" t="s">
        <v>56</v>
      </c>
      <c r="P5" s="37" t="s">
        <v>46</v>
      </c>
      <c r="Q5" s="37" t="s">
        <v>47</v>
      </c>
      <c r="R5" s="37" t="s">
        <v>39</v>
      </c>
      <c r="S5" s="37" t="s">
        <v>49</v>
      </c>
      <c r="T5" s="37" t="s">
        <v>44</v>
      </c>
      <c r="U5" s="37" t="s">
        <v>45</v>
      </c>
      <c r="V5" s="37" t="s">
        <v>9</v>
      </c>
      <c r="W5" s="37" t="s">
        <v>25</v>
      </c>
      <c r="X5" s="40" t="s">
        <v>82</v>
      </c>
      <c r="Y5" s="39" t="e">
        <f>VLOOKUP(C5,#REF!,1,0)</f>
        <v>#REF!</v>
      </c>
      <c r="AA5" s="15"/>
      <c r="AB5" s="15"/>
      <c r="AC5" s="15"/>
      <c r="AD5" s="21"/>
      <c r="AE5" s="15"/>
    </row>
  </sheetData>
  <conditionalFormatting sqref="Y5">
    <cfRule type="cellIs" dxfId="10" priority="149" stopIfTrue="1" operator="equal">
      <formula>"Chuyển đến"</formula>
    </cfRule>
  </conditionalFormatting>
  <conditionalFormatting sqref="X5">
    <cfRule type="cellIs" dxfId="9" priority="143" stopIfTrue="1" operator="equal">
      <formula>"Chuyển đến"</formula>
    </cfRule>
  </conditionalFormatting>
  <conditionalFormatting sqref="AE5">
    <cfRule type="duplicateValues" dxfId="8" priority="144" stopIfTrue="1"/>
  </conditionalFormatting>
  <conditionalFormatting sqref="AC5">
    <cfRule type="duplicateValues" dxfId="7" priority="145"/>
  </conditionalFormatting>
  <conditionalFormatting sqref="AA5">
    <cfRule type="duplicateValues" dxfId="6" priority="146"/>
    <cfRule type="duplicateValues" dxfId="5" priority="147"/>
  </conditionalFormatting>
  <conditionalFormatting sqref="AB5">
    <cfRule type="duplicateValues" dxfId="4" priority="148"/>
  </conditionalFormatting>
  <conditionalFormatting sqref="L4:M4">
    <cfRule type="cellIs" dxfId="3" priority="2" stopIfTrue="1" operator="equal">
      <formula>"Chuyển đến"</formula>
    </cfRule>
  </conditionalFormatting>
  <conditionalFormatting sqref="L4:M4">
    <cfRule type="cellIs" dxfId="2" priority="1" operator="equal">
      <formula>"Học lại"</formula>
    </cfRule>
  </conditionalFormatting>
  <conditionalFormatting sqref="O4">
    <cfRule type="duplicateValues" dxfId="1" priority="3"/>
  </conditionalFormatting>
  <conditionalFormatting sqref="N4">
    <cfRule type="duplicateValues" dxfId="0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567"/>
  <sheetViews>
    <sheetView zoomScale="85" zoomScaleNormal="85" workbookViewId="0">
      <pane ySplit="4" topLeftCell="A552" activePane="bottomLeft" state="frozenSplit"/>
      <selection activeCell="M12" sqref="M12"/>
      <selection pane="bottomLeft" activeCell="A560" sqref="A560:XFD560"/>
    </sheetView>
  </sheetViews>
  <sheetFormatPr defaultRowHeight="21" customHeight="1" x14ac:dyDescent="0.25"/>
  <cols>
    <col min="1" max="1" width="4.5703125" style="2" customWidth="1"/>
    <col min="2" max="2" width="16.28515625" style="77" customWidth="1"/>
    <col min="3" max="3" width="24.140625" style="2" customWidth="1"/>
    <col min="4" max="4" width="12.28515625" style="3" customWidth="1"/>
    <col min="5" max="5" width="10.42578125" style="3" customWidth="1"/>
    <col min="6" max="9" width="8.28515625" style="2" customWidth="1"/>
    <col min="10" max="10" width="12.140625" style="2" customWidth="1"/>
    <col min="11" max="13" width="8.28515625" style="2" customWidth="1"/>
    <col min="14" max="14" width="7.85546875" style="6" customWidth="1"/>
    <col min="15" max="16" width="7.85546875" style="2" customWidth="1"/>
    <col min="17" max="16384" width="9.140625" style="2"/>
  </cols>
  <sheetData>
    <row r="1" spans="1:17" s="4" customFormat="1" ht="21" customHeight="1" x14ac:dyDescent="0.25">
      <c r="A1" s="4" t="s">
        <v>18</v>
      </c>
      <c r="B1" s="71"/>
      <c r="D1" s="5"/>
      <c r="E1" s="5"/>
      <c r="J1" s="20" t="s">
        <v>27</v>
      </c>
      <c r="K1" s="20"/>
      <c r="L1" s="20"/>
      <c r="M1" s="20"/>
      <c r="N1" s="20"/>
    </row>
    <row r="2" spans="1:17" ht="21" customHeight="1" x14ac:dyDescent="0.25">
      <c r="A2" s="111" t="s">
        <v>84</v>
      </c>
      <c r="B2" s="111"/>
      <c r="C2" s="111"/>
      <c r="D2" s="111"/>
      <c r="E2" s="111"/>
      <c r="F2" s="111"/>
      <c r="G2" s="111"/>
      <c r="H2" s="111"/>
      <c r="I2" s="111"/>
      <c r="J2" s="111"/>
      <c r="K2" s="104"/>
      <c r="L2" s="104"/>
      <c r="M2" s="104"/>
      <c r="N2" s="104"/>
    </row>
    <row r="3" spans="1:17" ht="21" customHeight="1" x14ac:dyDescent="0.25">
      <c r="A3" s="1"/>
      <c r="B3" s="72"/>
      <c r="C3" s="1"/>
      <c r="F3" s="1"/>
      <c r="G3" s="1"/>
      <c r="H3" s="1"/>
      <c r="I3" s="1"/>
      <c r="J3" s="1"/>
      <c r="K3" s="70"/>
      <c r="L3" s="70"/>
      <c r="M3" s="70"/>
      <c r="N3" s="53"/>
    </row>
    <row r="4" spans="1:17" ht="29.25" customHeight="1" x14ac:dyDescent="0.25">
      <c r="A4" s="30" t="s">
        <v>0</v>
      </c>
      <c r="B4" s="30" t="s">
        <v>85</v>
      </c>
      <c r="C4" s="30" t="s">
        <v>26</v>
      </c>
      <c r="D4" s="30" t="s">
        <v>1</v>
      </c>
      <c r="E4" s="30" t="s">
        <v>2</v>
      </c>
      <c r="F4" s="30" t="s">
        <v>462</v>
      </c>
      <c r="G4" s="41" t="s">
        <v>463</v>
      </c>
      <c r="H4" s="41" t="s">
        <v>87</v>
      </c>
      <c r="I4" s="41" t="s">
        <v>24</v>
      </c>
      <c r="J4" s="30" t="s">
        <v>86</v>
      </c>
      <c r="K4" s="43"/>
      <c r="L4" s="43"/>
      <c r="N4" s="2"/>
    </row>
    <row r="5" spans="1:17" ht="21" customHeight="1" x14ac:dyDescent="0.2">
      <c r="A5" s="36">
        <v>213</v>
      </c>
      <c r="B5" s="84" t="s">
        <v>501</v>
      </c>
      <c r="C5" s="61" t="s">
        <v>502</v>
      </c>
      <c r="D5" s="62" t="s">
        <v>118</v>
      </c>
      <c r="E5" s="60" t="s">
        <v>10</v>
      </c>
      <c r="F5" s="60" t="s">
        <v>42</v>
      </c>
      <c r="G5" s="64">
        <v>21</v>
      </c>
      <c r="H5" s="63">
        <v>2</v>
      </c>
      <c r="I5" s="63"/>
      <c r="J5" s="60" t="s">
        <v>119</v>
      </c>
      <c r="M5" s="66"/>
      <c r="N5" s="83"/>
      <c r="O5" s="83"/>
    </row>
    <row r="6" spans="1:17" ht="21" customHeight="1" x14ac:dyDescent="0.2">
      <c r="A6" s="36">
        <v>477</v>
      </c>
      <c r="B6" s="84" t="s">
        <v>839</v>
      </c>
      <c r="C6" s="61" t="s">
        <v>840</v>
      </c>
      <c r="D6" s="62" t="s">
        <v>88</v>
      </c>
      <c r="E6" s="60" t="s">
        <v>10</v>
      </c>
      <c r="F6" s="60" t="s">
        <v>42</v>
      </c>
      <c r="G6" s="64">
        <v>21.5</v>
      </c>
      <c r="H6" s="63">
        <v>3</v>
      </c>
      <c r="I6" s="63"/>
      <c r="J6" s="60" t="s">
        <v>371</v>
      </c>
      <c r="M6" s="66"/>
      <c r="N6" s="83"/>
      <c r="O6" s="83"/>
    </row>
    <row r="7" spans="1:17" ht="21" customHeight="1" x14ac:dyDescent="0.2">
      <c r="A7" s="36">
        <v>201</v>
      </c>
      <c r="B7" s="84" t="s">
        <v>894</v>
      </c>
      <c r="C7" s="61" t="s">
        <v>896</v>
      </c>
      <c r="D7" s="62" t="s">
        <v>282</v>
      </c>
      <c r="E7" s="60" t="s">
        <v>8</v>
      </c>
      <c r="F7" s="60" t="s">
        <v>42</v>
      </c>
      <c r="G7" s="64">
        <v>21.5</v>
      </c>
      <c r="H7" s="63">
        <v>3</v>
      </c>
      <c r="I7" s="63"/>
      <c r="J7" s="60" t="s">
        <v>400</v>
      </c>
      <c r="N7" s="83"/>
      <c r="O7" s="83"/>
    </row>
    <row r="8" spans="1:17" ht="21" customHeight="1" x14ac:dyDescent="0.2">
      <c r="A8" s="36">
        <v>254</v>
      </c>
      <c r="B8" s="84" t="s">
        <v>498</v>
      </c>
      <c r="C8" s="61" t="s">
        <v>511</v>
      </c>
      <c r="D8" s="62" t="s">
        <v>132</v>
      </c>
      <c r="E8" s="60" t="s">
        <v>8</v>
      </c>
      <c r="F8" s="60" t="s">
        <v>42</v>
      </c>
      <c r="G8" s="64">
        <v>20.25</v>
      </c>
      <c r="H8" s="63">
        <v>2</v>
      </c>
      <c r="I8" s="63"/>
      <c r="J8" s="60" t="s">
        <v>116</v>
      </c>
      <c r="N8" s="83"/>
      <c r="O8" s="83"/>
    </row>
    <row r="9" spans="1:17" ht="21" customHeight="1" x14ac:dyDescent="0.2">
      <c r="A9" s="36">
        <v>191</v>
      </c>
      <c r="B9" s="84" t="s">
        <v>773</v>
      </c>
      <c r="C9" s="61" t="s">
        <v>779</v>
      </c>
      <c r="D9" s="62" t="s">
        <v>337</v>
      </c>
      <c r="E9" s="60" t="s">
        <v>8</v>
      </c>
      <c r="F9" s="60" t="s">
        <v>42</v>
      </c>
      <c r="G9" s="64">
        <v>21</v>
      </c>
      <c r="H9" s="63">
        <v>3</v>
      </c>
      <c r="I9" s="63"/>
      <c r="J9" s="60" t="s">
        <v>334</v>
      </c>
      <c r="N9" s="83"/>
      <c r="O9" s="83"/>
    </row>
    <row r="10" spans="1:17" ht="21" customHeight="1" x14ac:dyDescent="0.2">
      <c r="A10" s="36">
        <v>179</v>
      </c>
      <c r="B10" s="84" t="s">
        <v>996</v>
      </c>
      <c r="C10" s="61" t="s">
        <v>998</v>
      </c>
      <c r="D10" s="62" t="s">
        <v>442</v>
      </c>
      <c r="E10" s="60" t="s">
        <v>10</v>
      </c>
      <c r="F10" s="60" t="s">
        <v>42</v>
      </c>
      <c r="G10" s="64">
        <v>21</v>
      </c>
      <c r="H10" s="63">
        <v>2</v>
      </c>
      <c r="I10" s="63"/>
      <c r="J10" s="60" t="s">
        <v>151</v>
      </c>
      <c r="N10" s="83"/>
      <c r="O10" s="83"/>
    </row>
    <row r="11" spans="1:17" ht="21" customHeight="1" x14ac:dyDescent="0.2">
      <c r="A11" s="36">
        <v>486</v>
      </c>
      <c r="B11" s="84" t="s">
        <v>968</v>
      </c>
      <c r="C11" s="61" t="s">
        <v>969</v>
      </c>
      <c r="D11" s="62" t="s">
        <v>219</v>
      </c>
      <c r="E11" s="60" t="s">
        <v>10</v>
      </c>
      <c r="F11" s="60" t="s">
        <v>42</v>
      </c>
      <c r="G11" s="64">
        <v>22.5</v>
      </c>
      <c r="H11" s="63">
        <v>3</v>
      </c>
      <c r="I11" s="63"/>
      <c r="J11" s="60" t="s">
        <v>94</v>
      </c>
      <c r="N11" s="83"/>
      <c r="O11" s="83"/>
    </row>
    <row r="12" spans="1:17" ht="21" customHeight="1" x14ac:dyDescent="0.2">
      <c r="A12" s="36">
        <v>363</v>
      </c>
      <c r="B12" s="84" t="s">
        <v>933</v>
      </c>
      <c r="C12" s="61" t="s">
        <v>934</v>
      </c>
      <c r="D12" s="62" t="s">
        <v>339</v>
      </c>
      <c r="E12" s="60" t="s">
        <v>10</v>
      </c>
      <c r="F12" s="60" t="s">
        <v>42</v>
      </c>
      <c r="G12" s="64">
        <v>20.75</v>
      </c>
      <c r="H12" s="63">
        <v>3</v>
      </c>
      <c r="I12" s="63"/>
      <c r="J12" s="60" t="s">
        <v>114</v>
      </c>
      <c r="N12" s="83"/>
      <c r="O12" s="83"/>
    </row>
    <row r="13" spans="1:17" ht="21" customHeight="1" x14ac:dyDescent="0.2">
      <c r="A13" s="36">
        <v>383</v>
      </c>
      <c r="B13" s="84" t="s">
        <v>1033</v>
      </c>
      <c r="C13" s="61" t="s">
        <v>1034</v>
      </c>
      <c r="D13" s="62" t="s">
        <v>461</v>
      </c>
      <c r="E13" s="60" t="s">
        <v>10</v>
      </c>
      <c r="F13" s="60" t="s">
        <v>42</v>
      </c>
      <c r="G13" s="64">
        <v>22.5</v>
      </c>
      <c r="H13" s="63">
        <v>3</v>
      </c>
      <c r="I13" s="63"/>
      <c r="J13" s="60" t="s">
        <v>177</v>
      </c>
      <c r="N13" s="83"/>
      <c r="O13" s="83"/>
      <c r="Q13" s="15"/>
    </row>
    <row r="14" spans="1:17" ht="21" customHeight="1" x14ac:dyDescent="0.2">
      <c r="A14" s="36">
        <v>144</v>
      </c>
      <c r="B14" s="84" t="s">
        <v>933</v>
      </c>
      <c r="C14" s="61" t="s">
        <v>935</v>
      </c>
      <c r="D14" s="62" t="s">
        <v>262</v>
      </c>
      <c r="E14" s="60" t="s">
        <v>10</v>
      </c>
      <c r="F14" s="60" t="s">
        <v>42</v>
      </c>
      <c r="G14" s="64">
        <v>20.25</v>
      </c>
      <c r="H14" s="63">
        <v>3</v>
      </c>
      <c r="I14" s="63"/>
      <c r="J14" s="60" t="s">
        <v>153</v>
      </c>
      <c r="N14" s="83"/>
      <c r="O14" s="83"/>
      <c r="Q14" s="15"/>
    </row>
    <row r="15" spans="1:17" ht="21" customHeight="1" x14ac:dyDescent="0.2">
      <c r="A15" s="36">
        <v>175</v>
      </c>
      <c r="B15" s="85" t="s">
        <v>501</v>
      </c>
      <c r="C15" s="23" t="s">
        <v>557</v>
      </c>
      <c r="D15" s="22" t="s">
        <v>181</v>
      </c>
      <c r="E15" s="29" t="s">
        <v>8</v>
      </c>
      <c r="F15" s="60" t="s">
        <v>42</v>
      </c>
      <c r="G15" s="64">
        <v>20.25</v>
      </c>
      <c r="H15" s="22">
        <v>1</v>
      </c>
      <c r="I15" s="22"/>
      <c r="J15" s="60" t="s">
        <v>175</v>
      </c>
      <c r="N15" s="83"/>
      <c r="O15" s="83"/>
      <c r="Q15" s="15"/>
    </row>
    <row r="16" spans="1:17" ht="21" customHeight="1" x14ac:dyDescent="0.2">
      <c r="A16" s="36">
        <v>249</v>
      </c>
      <c r="B16" s="84" t="s">
        <v>849</v>
      </c>
      <c r="C16" s="61" t="s">
        <v>856</v>
      </c>
      <c r="D16" s="62" t="s">
        <v>381</v>
      </c>
      <c r="E16" s="60" t="s">
        <v>8</v>
      </c>
      <c r="F16" s="60" t="s">
        <v>42</v>
      </c>
      <c r="G16" s="64">
        <v>19.75</v>
      </c>
      <c r="H16" s="63">
        <v>2</v>
      </c>
      <c r="I16" s="63"/>
      <c r="J16" s="60" t="s">
        <v>119</v>
      </c>
      <c r="N16" s="83"/>
      <c r="O16" s="83"/>
      <c r="Q16" s="15"/>
    </row>
    <row r="17" spans="1:17" ht="21" customHeight="1" x14ac:dyDescent="0.2">
      <c r="A17" s="36">
        <v>381</v>
      </c>
      <c r="B17" s="84" t="s">
        <v>1021</v>
      </c>
      <c r="C17" s="61" t="s">
        <v>1023</v>
      </c>
      <c r="D17" s="62" t="s">
        <v>343</v>
      </c>
      <c r="E17" s="60" t="s">
        <v>10</v>
      </c>
      <c r="F17" s="60" t="s">
        <v>42</v>
      </c>
      <c r="G17" s="64">
        <v>20.75</v>
      </c>
      <c r="H17" s="63">
        <v>3</v>
      </c>
      <c r="I17" s="63"/>
      <c r="J17" s="60" t="s">
        <v>116</v>
      </c>
      <c r="N17" s="83"/>
      <c r="O17" s="83"/>
      <c r="Q17" s="15"/>
    </row>
    <row r="18" spans="1:17" ht="21" customHeight="1" x14ac:dyDescent="0.2">
      <c r="A18" s="36">
        <v>543</v>
      </c>
      <c r="B18" s="84" t="s">
        <v>773</v>
      </c>
      <c r="C18" s="61" t="s">
        <v>793</v>
      </c>
      <c r="D18" s="62" t="s">
        <v>284</v>
      </c>
      <c r="E18" s="60" t="s">
        <v>10</v>
      </c>
      <c r="F18" s="60" t="s">
        <v>42</v>
      </c>
      <c r="G18" s="64">
        <v>23</v>
      </c>
      <c r="H18" s="63">
        <v>2</v>
      </c>
      <c r="I18" s="63"/>
      <c r="J18" s="60" t="s">
        <v>334</v>
      </c>
      <c r="N18" s="83"/>
      <c r="O18" s="83"/>
      <c r="Q18" s="15"/>
    </row>
    <row r="19" spans="1:17" ht="21" customHeight="1" x14ac:dyDescent="0.2">
      <c r="A19" s="36">
        <v>47</v>
      </c>
      <c r="B19" s="84" t="s">
        <v>504</v>
      </c>
      <c r="C19" s="61" t="s">
        <v>571</v>
      </c>
      <c r="D19" s="62" t="s">
        <v>192</v>
      </c>
      <c r="E19" s="60" t="s">
        <v>10</v>
      </c>
      <c r="F19" s="60" t="s">
        <v>42</v>
      </c>
      <c r="G19" s="64">
        <v>25</v>
      </c>
      <c r="H19" s="63">
        <v>2</v>
      </c>
      <c r="I19" s="63"/>
      <c r="J19" s="60" t="s">
        <v>123</v>
      </c>
      <c r="N19" s="83"/>
      <c r="O19" s="83"/>
      <c r="Q19" s="15"/>
    </row>
    <row r="20" spans="1:17" ht="21" customHeight="1" x14ac:dyDescent="0.2">
      <c r="A20" s="36">
        <v>73</v>
      </c>
      <c r="B20" s="84" t="s">
        <v>773</v>
      </c>
      <c r="C20" s="61" t="s">
        <v>794</v>
      </c>
      <c r="D20" s="62" t="s">
        <v>345</v>
      </c>
      <c r="E20" s="60" t="s">
        <v>10</v>
      </c>
      <c r="F20" s="60" t="s">
        <v>42</v>
      </c>
      <c r="G20" s="64">
        <v>20</v>
      </c>
      <c r="H20" s="63">
        <v>2</v>
      </c>
      <c r="I20" s="63"/>
      <c r="J20" s="60" t="s">
        <v>346</v>
      </c>
      <c r="N20" s="83"/>
      <c r="O20" s="83"/>
      <c r="Q20" s="15"/>
    </row>
    <row r="21" spans="1:17" ht="21" customHeight="1" x14ac:dyDescent="0.2">
      <c r="A21" s="36">
        <v>113</v>
      </c>
      <c r="B21" s="84" t="s">
        <v>897</v>
      </c>
      <c r="C21" s="61" t="s">
        <v>903</v>
      </c>
      <c r="D21" s="62" t="s">
        <v>361</v>
      </c>
      <c r="E21" s="60" t="s">
        <v>8</v>
      </c>
      <c r="F21" s="60" t="s">
        <v>42</v>
      </c>
      <c r="G21" s="64">
        <v>20.5</v>
      </c>
      <c r="H21" s="63">
        <v>3</v>
      </c>
      <c r="I21" s="63"/>
      <c r="J21" s="60" t="s">
        <v>94</v>
      </c>
      <c r="N21" s="83"/>
      <c r="O21" s="83"/>
    </row>
    <row r="22" spans="1:17" ht="21" customHeight="1" x14ac:dyDescent="0.2">
      <c r="A22" s="36">
        <v>336</v>
      </c>
      <c r="B22" s="84" t="s">
        <v>849</v>
      </c>
      <c r="C22" s="61" t="s">
        <v>861</v>
      </c>
      <c r="D22" s="62" t="s">
        <v>383</v>
      </c>
      <c r="E22" s="60" t="s">
        <v>8</v>
      </c>
      <c r="F22" s="60" t="s">
        <v>42</v>
      </c>
      <c r="G22" s="64">
        <v>20.75</v>
      </c>
      <c r="H22" s="63">
        <v>2</v>
      </c>
      <c r="I22" s="63"/>
      <c r="J22" s="60" t="s">
        <v>384</v>
      </c>
      <c r="K22" s="5"/>
      <c r="N22" s="83"/>
      <c r="O22" s="83"/>
      <c r="Q22" s="15"/>
    </row>
    <row r="23" spans="1:17" ht="21" customHeight="1" x14ac:dyDescent="0.2">
      <c r="A23" s="36">
        <v>518</v>
      </c>
      <c r="B23" s="84" t="s">
        <v>504</v>
      </c>
      <c r="C23" s="61" t="s">
        <v>579</v>
      </c>
      <c r="D23" s="62" t="s">
        <v>200</v>
      </c>
      <c r="E23" s="60" t="s">
        <v>8</v>
      </c>
      <c r="F23" s="60" t="s">
        <v>42</v>
      </c>
      <c r="G23" s="64">
        <v>24.5</v>
      </c>
      <c r="H23" s="63">
        <v>2</v>
      </c>
      <c r="I23" s="63"/>
      <c r="J23" s="60" t="s">
        <v>123</v>
      </c>
      <c r="N23" s="83"/>
      <c r="O23" s="83"/>
      <c r="Q23" s="15"/>
    </row>
    <row r="24" spans="1:17" ht="21" customHeight="1" x14ac:dyDescent="0.2">
      <c r="A24" s="36">
        <v>11</v>
      </c>
      <c r="B24" s="84" t="s">
        <v>966</v>
      </c>
      <c r="C24" s="61" t="s">
        <v>979</v>
      </c>
      <c r="D24" s="62" t="s">
        <v>435</v>
      </c>
      <c r="E24" s="60" t="s">
        <v>10</v>
      </c>
      <c r="F24" s="60" t="s">
        <v>42</v>
      </c>
      <c r="G24" s="64">
        <v>20.25</v>
      </c>
      <c r="H24" s="63">
        <v>3</v>
      </c>
      <c r="I24" s="63"/>
      <c r="J24" s="60" t="s">
        <v>428</v>
      </c>
      <c r="N24" s="83"/>
      <c r="O24" s="83"/>
      <c r="Q24" s="15"/>
    </row>
    <row r="25" spans="1:17" ht="21" customHeight="1" x14ac:dyDescent="0.2">
      <c r="A25" s="36">
        <v>109</v>
      </c>
      <c r="B25" s="84" t="s">
        <v>933</v>
      </c>
      <c r="C25" s="61" t="s">
        <v>937</v>
      </c>
      <c r="D25" s="62" t="s">
        <v>204</v>
      </c>
      <c r="E25" s="60" t="s">
        <v>10</v>
      </c>
      <c r="F25" s="60" t="s">
        <v>42</v>
      </c>
      <c r="G25" s="64">
        <v>19.5</v>
      </c>
      <c r="H25" s="63">
        <v>2</v>
      </c>
      <c r="I25" s="63"/>
      <c r="J25" s="60" t="s">
        <v>112</v>
      </c>
      <c r="N25" s="83"/>
      <c r="O25" s="83"/>
      <c r="Q25" s="15"/>
    </row>
    <row r="26" spans="1:17" ht="21" customHeight="1" x14ac:dyDescent="0.2">
      <c r="A26" s="36">
        <v>475</v>
      </c>
      <c r="B26" s="84" t="s">
        <v>894</v>
      </c>
      <c r="C26" s="61" t="s">
        <v>909</v>
      </c>
      <c r="D26" s="62" t="s">
        <v>125</v>
      </c>
      <c r="E26" s="60" t="s">
        <v>8</v>
      </c>
      <c r="F26" s="60" t="s">
        <v>42</v>
      </c>
      <c r="G26" s="64">
        <v>21</v>
      </c>
      <c r="H26" s="63">
        <v>3</v>
      </c>
      <c r="I26" s="63"/>
      <c r="J26" s="60" t="s">
        <v>400</v>
      </c>
      <c r="N26" s="83"/>
      <c r="O26" s="83"/>
      <c r="Q26" s="15"/>
    </row>
    <row r="27" spans="1:17" ht="21" customHeight="1" x14ac:dyDescent="0.2">
      <c r="A27" s="36">
        <v>345</v>
      </c>
      <c r="B27" s="84" t="s">
        <v>498</v>
      </c>
      <c r="C27" s="61" t="s">
        <v>606</v>
      </c>
      <c r="D27" s="62" t="s">
        <v>202</v>
      </c>
      <c r="E27" s="60" t="s">
        <v>8</v>
      </c>
      <c r="F27" s="60" t="s">
        <v>42</v>
      </c>
      <c r="G27" s="64">
        <v>24.5</v>
      </c>
      <c r="H27" s="63">
        <v>2</v>
      </c>
      <c r="I27" s="63"/>
      <c r="J27" s="60" t="s">
        <v>116</v>
      </c>
      <c r="N27" s="83"/>
      <c r="O27" s="83"/>
      <c r="Q27" s="15"/>
    </row>
    <row r="28" spans="1:17" ht="21" customHeight="1" x14ac:dyDescent="0.2">
      <c r="A28" s="36">
        <v>438</v>
      </c>
      <c r="B28" s="84" t="s">
        <v>498</v>
      </c>
      <c r="C28" s="61" t="s">
        <v>607</v>
      </c>
      <c r="D28" s="62" t="s">
        <v>222</v>
      </c>
      <c r="E28" s="60" t="s">
        <v>8</v>
      </c>
      <c r="F28" s="60" t="s">
        <v>42</v>
      </c>
      <c r="G28" s="64">
        <v>19.5</v>
      </c>
      <c r="H28" s="63">
        <v>2</v>
      </c>
      <c r="I28" s="63"/>
      <c r="J28" s="60" t="s">
        <v>116</v>
      </c>
      <c r="N28" s="83"/>
      <c r="O28" s="83"/>
    </row>
    <row r="29" spans="1:17" ht="21" customHeight="1" x14ac:dyDescent="0.2">
      <c r="A29" s="36">
        <v>236</v>
      </c>
      <c r="B29" s="84" t="s">
        <v>498</v>
      </c>
      <c r="C29" s="61" t="s">
        <v>614</v>
      </c>
      <c r="D29" s="62" t="s">
        <v>228</v>
      </c>
      <c r="E29" s="60" t="s">
        <v>8</v>
      </c>
      <c r="F29" s="60" t="s">
        <v>42</v>
      </c>
      <c r="G29" s="64">
        <v>23.25</v>
      </c>
      <c r="H29" s="63">
        <v>2</v>
      </c>
      <c r="I29" s="63"/>
      <c r="J29" s="60" t="s">
        <v>116</v>
      </c>
      <c r="N29" s="83"/>
      <c r="O29" s="83"/>
      <c r="Q29" s="15"/>
    </row>
    <row r="30" spans="1:17" ht="21" customHeight="1" x14ac:dyDescent="0.2">
      <c r="A30" s="36">
        <v>344</v>
      </c>
      <c r="B30" s="84" t="s">
        <v>501</v>
      </c>
      <c r="C30" s="61" t="s">
        <v>619</v>
      </c>
      <c r="D30" s="62" t="s">
        <v>234</v>
      </c>
      <c r="E30" s="60" t="s">
        <v>8</v>
      </c>
      <c r="F30" s="60" t="s">
        <v>42</v>
      </c>
      <c r="G30" s="64">
        <v>22.5</v>
      </c>
      <c r="H30" s="63">
        <v>1</v>
      </c>
      <c r="I30" s="63"/>
      <c r="J30" s="60" t="s">
        <v>169</v>
      </c>
      <c r="N30" s="83"/>
      <c r="O30" s="83"/>
      <c r="Q30" s="15"/>
    </row>
    <row r="31" spans="1:17" ht="21" customHeight="1" x14ac:dyDescent="0.2">
      <c r="A31" s="36">
        <v>166</v>
      </c>
      <c r="B31" s="84" t="s">
        <v>501</v>
      </c>
      <c r="C31" s="61" t="s">
        <v>622</v>
      </c>
      <c r="D31" s="62" t="s">
        <v>236</v>
      </c>
      <c r="E31" s="60" t="s">
        <v>8</v>
      </c>
      <c r="F31" s="60" t="s">
        <v>42</v>
      </c>
      <c r="G31" s="64">
        <v>19.5</v>
      </c>
      <c r="H31" s="63">
        <v>1</v>
      </c>
      <c r="I31" s="63"/>
      <c r="J31" s="60" t="s">
        <v>119</v>
      </c>
      <c r="N31" s="83"/>
      <c r="O31" s="83"/>
      <c r="Q31" s="15"/>
    </row>
    <row r="32" spans="1:17" ht="21" customHeight="1" x14ac:dyDescent="0.2">
      <c r="A32" s="36">
        <v>359</v>
      </c>
      <c r="B32" s="84" t="s">
        <v>501</v>
      </c>
      <c r="C32" s="61" t="s">
        <v>628</v>
      </c>
      <c r="D32" s="62" t="s">
        <v>215</v>
      </c>
      <c r="E32" s="60" t="s">
        <v>8</v>
      </c>
      <c r="F32" s="60" t="s">
        <v>42</v>
      </c>
      <c r="G32" s="64">
        <v>19.5</v>
      </c>
      <c r="H32" s="63">
        <v>2</v>
      </c>
      <c r="I32" s="63"/>
      <c r="J32" s="60" t="s">
        <v>169</v>
      </c>
      <c r="N32" s="83"/>
      <c r="O32" s="83"/>
      <c r="Q32" s="15"/>
    </row>
    <row r="33" spans="1:17" ht="21" customHeight="1" x14ac:dyDescent="0.2">
      <c r="A33" s="36">
        <v>420</v>
      </c>
      <c r="B33" s="84" t="s">
        <v>470</v>
      </c>
      <c r="C33" s="61" t="s">
        <v>471</v>
      </c>
      <c r="D33" s="62" t="s">
        <v>88</v>
      </c>
      <c r="E33" s="60" t="s">
        <v>10</v>
      </c>
      <c r="F33" s="60" t="s">
        <v>42</v>
      </c>
      <c r="G33" s="64">
        <v>21.5</v>
      </c>
      <c r="H33" s="63">
        <v>3</v>
      </c>
      <c r="I33" s="63"/>
      <c r="J33" s="60" t="s">
        <v>89</v>
      </c>
      <c r="N33" s="83"/>
      <c r="O33" s="83"/>
      <c r="Q33" s="15"/>
    </row>
    <row r="34" spans="1:17" ht="21" customHeight="1" x14ac:dyDescent="0.2">
      <c r="A34" s="36">
        <v>314</v>
      </c>
      <c r="B34" s="84" t="s">
        <v>504</v>
      </c>
      <c r="C34" s="61" t="s">
        <v>635</v>
      </c>
      <c r="D34" s="62" t="s">
        <v>113</v>
      </c>
      <c r="E34" s="60" t="s">
        <v>10</v>
      </c>
      <c r="F34" s="60" t="s">
        <v>42</v>
      </c>
      <c r="G34" s="64">
        <v>25</v>
      </c>
      <c r="H34" s="63">
        <v>2</v>
      </c>
      <c r="I34" s="63"/>
      <c r="J34" s="60" t="s">
        <v>123</v>
      </c>
      <c r="N34" s="83"/>
      <c r="O34" s="83"/>
      <c r="Q34" s="15"/>
    </row>
    <row r="35" spans="1:17" ht="21" customHeight="1" x14ac:dyDescent="0.2">
      <c r="A35" s="36">
        <v>490</v>
      </c>
      <c r="B35" s="84" t="s">
        <v>501</v>
      </c>
      <c r="C35" s="61" t="s">
        <v>641</v>
      </c>
      <c r="D35" s="62" t="s">
        <v>193</v>
      </c>
      <c r="E35" s="60" t="s">
        <v>10</v>
      </c>
      <c r="F35" s="60" t="s">
        <v>42</v>
      </c>
      <c r="G35" s="64">
        <v>30.25</v>
      </c>
      <c r="H35" s="63">
        <v>1</v>
      </c>
      <c r="I35" s="63"/>
      <c r="J35" s="60" t="s">
        <v>249</v>
      </c>
      <c r="N35" s="83"/>
      <c r="O35" s="83"/>
      <c r="Q35" s="15"/>
    </row>
    <row r="36" spans="1:17" ht="21" customHeight="1" x14ac:dyDescent="0.2">
      <c r="A36" s="36">
        <v>323</v>
      </c>
      <c r="B36" s="84" t="s">
        <v>498</v>
      </c>
      <c r="C36" s="61" t="s">
        <v>647</v>
      </c>
      <c r="D36" s="62" t="s">
        <v>256</v>
      </c>
      <c r="E36" s="60" t="s">
        <v>10</v>
      </c>
      <c r="F36" s="60" t="s">
        <v>42</v>
      </c>
      <c r="G36" s="64">
        <v>21.75</v>
      </c>
      <c r="H36" s="63">
        <v>1</v>
      </c>
      <c r="I36" s="63"/>
      <c r="J36" s="60" t="s">
        <v>116</v>
      </c>
      <c r="N36" s="83"/>
      <c r="O36" s="83"/>
      <c r="Q36" s="15"/>
    </row>
    <row r="37" spans="1:17" ht="21" customHeight="1" x14ac:dyDescent="0.2">
      <c r="A37" s="36">
        <v>98</v>
      </c>
      <c r="B37" s="84" t="s">
        <v>853</v>
      </c>
      <c r="C37" s="61" t="s">
        <v>869</v>
      </c>
      <c r="D37" s="62" t="s">
        <v>385</v>
      </c>
      <c r="E37" s="60" t="s">
        <v>10</v>
      </c>
      <c r="F37" s="60" t="s">
        <v>42</v>
      </c>
      <c r="G37" s="64">
        <v>20</v>
      </c>
      <c r="H37" s="63">
        <v>2</v>
      </c>
      <c r="I37" s="63"/>
      <c r="J37" s="60" t="s">
        <v>386</v>
      </c>
      <c r="N37" s="83"/>
      <c r="O37" s="83"/>
      <c r="Q37" s="15"/>
    </row>
    <row r="38" spans="1:17" ht="21" customHeight="1" x14ac:dyDescent="0.2">
      <c r="A38" s="36">
        <v>392</v>
      </c>
      <c r="B38" s="85" t="s">
        <v>777</v>
      </c>
      <c r="C38" s="23" t="s">
        <v>807</v>
      </c>
      <c r="D38" s="22" t="s">
        <v>355</v>
      </c>
      <c r="E38" s="29" t="s">
        <v>10</v>
      </c>
      <c r="F38" s="60" t="s">
        <v>42</v>
      </c>
      <c r="G38" s="64">
        <v>20</v>
      </c>
      <c r="H38" s="22">
        <v>1</v>
      </c>
      <c r="I38" s="22"/>
      <c r="J38" s="60" t="s">
        <v>96</v>
      </c>
      <c r="N38" s="83"/>
      <c r="O38" s="83"/>
      <c r="Q38" s="15"/>
    </row>
    <row r="39" spans="1:17" ht="21" customHeight="1" x14ac:dyDescent="0.2">
      <c r="A39" s="36">
        <v>67</v>
      </c>
      <c r="B39" s="61" t="s">
        <v>15</v>
      </c>
      <c r="C39" s="61" t="s">
        <v>1043</v>
      </c>
      <c r="D39" s="62"/>
      <c r="E39" s="60" t="s">
        <v>10</v>
      </c>
      <c r="F39" s="60" t="s">
        <v>42</v>
      </c>
      <c r="G39" s="60"/>
      <c r="H39" s="63"/>
      <c r="I39" s="63" t="s">
        <v>41</v>
      </c>
      <c r="J39" s="60"/>
      <c r="N39" s="83"/>
      <c r="O39" s="83"/>
    </row>
    <row r="40" spans="1:17" ht="21" customHeight="1" x14ac:dyDescent="0.2">
      <c r="A40" s="36">
        <v>247</v>
      </c>
      <c r="B40" s="84" t="s">
        <v>777</v>
      </c>
      <c r="C40" s="61" t="s">
        <v>809</v>
      </c>
      <c r="D40" s="62" t="s">
        <v>356</v>
      </c>
      <c r="E40" s="60" t="s">
        <v>10</v>
      </c>
      <c r="F40" s="60" t="s">
        <v>42</v>
      </c>
      <c r="G40" s="64">
        <v>20</v>
      </c>
      <c r="H40" s="63">
        <v>1</v>
      </c>
      <c r="I40" s="63"/>
      <c r="J40" s="60" t="s">
        <v>96</v>
      </c>
      <c r="N40" s="83"/>
      <c r="O40" s="83"/>
      <c r="Q40" s="15"/>
    </row>
    <row r="41" spans="1:17" ht="21" customHeight="1" x14ac:dyDescent="0.2">
      <c r="A41" s="36">
        <v>469</v>
      </c>
      <c r="B41" s="84" t="s">
        <v>501</v>
      </c>
      <c r="C41" s="61" t="s">
        <v>693</v>
      </c>
      <c r="D41" s="62" t="s">
        <v>284</v>
      </c>
      <c r="E41" s="60" t="s">
        <v>8</v>
      </c>
      <c r="F41" s="60" t="s">
        <v>42</v>
      </c>
      <c r="G41" s="64">
        <v>22.75</v>
      </c>
      <c r="H41" s="63">
        <v>1</v>
      </c>
      <c r="I41" s="63"/>
      <c r="J41" s="60" t="s">
        <v>116</v>
      </c>
      <c r="N41" s="83"/>
      <c r="O41" s="83"/>
      <c r="Q41" s="15"/>
    </row>
    <row r="42" spans="1:17" ht="21" customHeight="1" x14ac:dyDescent="0.2">
      <c r="A42" s="36">
        <v>266</v>
      </c>
      <c r="B42" s="84" t="s">
        <v>968</v>
      </c>
      <c r="C42" s="61" t="s">
        <v>988</v>
      </c>
      <c r="D42" s="62" t="s">
        <v>211</v>
      </c>
      <c r="E42" s="60" t="s">
        <v>8</v>
      </c>
      <c r="F42" s="60" t="s">
        <v>42</v>
      </c>
      <c r="G42" s="64">
        <v>20.5</v>
      </c>
      <c r="H42" s="63">
        <v>3</v>
      </c>
      <c r="I42" s="63"/>
      <c r="J42" s="60" t="s">
        <v>94</v>
      </c>
      <c r="N42" s="83"/>
      <c r="O42" s="83"/>
      <c r="Q42" s="15"/>
    </row>
    <row r="43" spans="1:17" ht="21" customHeight="1" x14ac:dyDescent="0.2">
      <c r="A43" s="36">
        <v>307</v>
      </c>
      <c r="B43" s="84" t="s">
        <v>501</v>
      </c>
      <c r="C43" s="61" t="s">
        <v>713</v>
      </c>
      <c r="D43" s="62" t="s">
        <v>133</v>
      </c>
      <c r="E43" s="60" t="s">
        <v>8</v>
      </c>
      <c r="F43" s="60" t="s">
        <v>42</v>
      </c>
      <c r="G43" s="64">
        <v>23.25</v>
      </c>
      <c r="H43" s="63">
        <v>2</v>
      </c>
      <c r="I43" s="63"/>
      <c r="J43" s="60" t="s">
        <v>169</v>
      </c>
      <c r="N43" s="83"/>
      <c r="O43" s="83"/>
      <c r="Q43" s="15"/>
    </row>
    <row r="44" spans="1:17" ht="21" customHeight="1" x14ac:dyDescent="0.2">
      <c r="A44" s="36">
        <v>370</v>
      </c>
      <c r="B44" s="84" t="s">
        <v>501</v>
      </c>
      <c r="C44" s="61" t="s">
        <v>732</v>
      </c>
      <c r="D44" s="62" t="s">
        <v>282</v>
      </c>
      <c r="E44" s="60" t="s">
        <v>8</v>
      </c>
      <c r="F44" s="60" t="s">
        <v>42</v>
      </c>
      <c r="G44" s="64">
        <v>20.25</v>
      </c>
      <c r="H44" s="63">
        <v>1</v>
      </c>
      <c r="I44" s="63"/>
      <c r="J44" s="60" t="s">
        <v>165</v>
      </c>
      <c r="N44" s="83"/>
      <c r="O44" s="83"/>
      <c r="Q44" s="15"/>
    </row>
    <row r="45" spans="1:17" ht="21" customHeight="1" x14ac:dyDescent="0.2">
      <c r="A45" s="36">
        <v>190</v>
      </c>
      <c r="B45" s="84" t="s">
        <v>498</v>
      </c>
      <c r="C45" s="61" t="s">
        <v>734</v>
      </c>
      <c r="D45" s="62" t="s">
        <v>308</v>
      </c>
      <c r="E45" s="60" t="s">
        <v>8</v>
      </c>
      <c r="F45" s="60" t="s">
        <v>42</v>
      </c>
      <c r="G45" s="64">
        <v>20.25</v>
      </c>
      <c r="H45" s="63">
        <v>2</v>
      </c>
      <c r="I45" s="63"/>
      <c r="J45" s="60" t="s">
        <v>116</v>
      </c>
      <c r="N45" s="83"/>
      <c r="O45" s="83"/>
      <c r="Q45" s="15"/>
    </row>
    <row r="46" spans="1:17" ht="21" customHeight="1" x14ac:dyDescent="0.2">
      <c r="A46" s="36">
        <v>479</v>
      </c>
      <c r="B46" s="84" t="s">
        <v>498</v>
      </c>
      <c r="C46" s="61" t="s">
        <v>728</v>
      </c>
      <c r="D46" s="62" t="s">
        <v>191</v>
      </c>
      <c r="E46" s="60" t="s">
        <v>8</v>
      </c>
      <c r="F46" s="60" t="s">
        <v>42</v>
      </c>
      <c r="G46" s="64">
        <v>25.5</v>
      </c>
      <c r="H46" s="63">
        <v>2</v>
      </c>
      <c r="I46" s="63"/>
      <c r="J46" s="60" t="s">
        <v>116</v>
      </c>
      <c r="N46" s="83"/>
      <c r="O46" s="83"/>
      <c r="Q46" s="15"/>
    </row>
    <row r="47" spans="1:17" ht="21" customHeight="1" x14ac:dyDescent="0.2">
      <c r="A47" s="36">
        <v>364</v>
      </c>
      <c r="B47" s="84" t="s">
        <v>968</v>
      </c>
      <c r="C47" s="61" t="s">
        <v>993</v>
      </c>
      <c r="D47" s="62" t="s">
        <v>358</v>
      </c>
      <c r="E47" s="60" t="s">
        <v>8</v>
      </c>
      <c r="F47" s="60" t="s">
        <v>42</v>
      </c>
      <c r="G47" s="64">
        <v>21.5</v>
      </c>
      <c r="H47" s="63">
        <v>3</v>
      </c>
      <c r="I47" s="63"/>
      <c r="J47" s="60" t="s">
        <v>94</v>
      </c>
      <c r="N47" s="83"/>
      <c r="O47" s="83"/>
      <c r="Q47" s="15"/>
    </row>
    <row r="48" spans="1:17" ht="21" customHeight="1" x14ac:dyDescent="0.2">
      <c r="A48" s="36">
        <v>15</v>
      </c>
      <c r="B48" s="84" t="s">
        <v>498</v>
      </c>
      <c r="C48" s="61" t="s">
        <v>752</v>
      </c>
      <c r="D48" s="62" t="s">
        <v>317</v>
      </c>
      <c r="E48" s="60" t="s">
        <v>10</v>
      </c>
      <c r="F48" s="60" t="s">
        <v>42</v>
      </c>
      <c r="G48" s="64">
        <v>22</v>
      </c>
      <c r="H48" s="63">
        <v>1</v>
      </c>
      <c r="I48" s="63"/>
      <c r="J48" s="60" t="s">
        <v>116</v>
      </c>
      <c r="N48" s="83"/>
      <c r="O48" s="83"/>
      <c r="Q48" s="15"/>
    </row>
    <row r="49" spans="1:17" ht="21.75" customHeight="1" x14ac:dyDescent="0.2">
      <c r="A49" s="36">
        <v>264</v>
      </c>
      <c r="B49" s="84" t="s">
        <v>777</v>
      </c>
      <c r="C49" s="61" t="s">
        <v>824</v>
      </c>
      <c r="D49" s="62" t="s">
        <v>115</v>
      </c>
      <c r="E49" s="60" t="s">
        <v>8</v>
      </c>
      <c r="F49" s="60" t="s">
        <v>42</v>
      </c>
      <c r="G49" s="64">
        <v>25.5</v>
      </c>
      <c r="H49" s="63">
        <v>2</v>
      </c>
      <c r="I49" s="63"/>
      <c r="J49" s="60" t="s">
        <v>96</v>
      </c>
      <c r="N49" s="83"/>
      <c r="O49" s="83"/>
      <c r="Q49" s="15"/>
    </row>
    <row r="50" spans="1:17" ht="21" customHeight="1" x14ac:dyDescent="0.2">
      <c r="A50" s="36">
        <v>288</v>
      </c>
      <c r="B50" s="84" t="s">
        <v>996</v>
      </c>
      <c r="C50" s="61" t="s">
        <v>1017</v>
      </c>
      <c r="D50" s="62" t="s">
        <v>452</v>
      </c>
      <c r="E50" s="60" t="s">
        <v>8</v>
      </c>
      <c r="F50" s="60" t="s">
        <v>42</v>
      </c>
      <c r="G50" s="64">
        <v>20.75</v>
      </c>
      <c r="H50" s="63">
        <v>2</v>
      </c>
      <c r="I50" s="63"/>
      <c r="J50" s="60" t="s">
        <v>453</v>
      </c>
      <c r="N50" s="83"/>
      <c r="O50" s="83"/>
      <c r="Q50" s="15"/>
    </row>
    <row r="51" spans="1:17" ht="21" customHeight="1" x14ac:dyDescent="0.2">
      <c r="A51" s="36">
        <v>500</v>
      </c>
      <c r="B51" s="84" t="s">
        <v>498</v>
      </c>
      <c r="C51" s="61" t="s">
        <v>509</v>
      </c>
      <c r="D51" s="62" t="s">
        <v>128</v>
      </c>
      <c r="E51" s="60" t="s">
        <v>8</v>
      </c>
      <c r="F51" s="60" t="s">
        <v>16</v>
      </c>
      <c r="G51" s="64">
        <v>21.25</v>
      </c>
      <c r="H51" s="63">
        <v>2</v>
      </c>
      <c r="I51" s="63"/>
      <c r="J51" s="60" t="s">
        <v>116</v>
      </c>
      <c r="N51" s="83"/>
      <c r="O51" s="83"/>
      <c r="Q51" s="15"/>
    </row>
    <row r="52" spans="1:17" ht="21" customHeight="1" x14ac:dyDescent="0.2">
      <c r="A52" s="36">
        <v>313</v>
      </c>
      <c r="B52" s="84" t="s">
        <v>501</v>
      </c>
      <c r="C52" s="61" t="s">
        <v>510</v>
      </c>
      <c r="D52" s="62" t="s">
        <v>129</v>
      </c>
      <c r="E52" s="60" t="s">
        <v>8</v>
      </c>
      <c r="F52" s="60" t="s">
        <v>16</v>
      </c>
      <c r="G52" s="64">
        <v>21.25</v>
      </c>
      <c r="H52" s="63">
        <v>1</v>
      </c>
      <c r="I52" s="63"/>
      <c r="J52" s="60" t="s">
        <v>130</v>
      </c>
      <c r="N52" s="83"/>
      <c r="O52" s="83"/>
      <c r="Q52" s="15"/>
    </row>
    <row r="53" spans="1:17" ht="21" customHeight="1" x14ac:dyDescent="0.2">
      <c r="A53" s="36">
        <v>300</v>
      </c>
      <c r="B53" s="84" t="s">
        <v>498</v>
      </c>
      <c r="C53" s="61" t="s">
        <v>514</v>
      </c>
      <c r="D53" s="62" t="s">
        <v>135</v>
      </c>
      <c r="E53" s="60" t="s">
        <v>10</v>
      </c>
      <c r="F53" s="60" t="s">
        <v>16</v>
      </c>
      <c r="G53" s="64">
        <v>21.75</v>
      </c>
      <c r="H53" s="63">
        <v>2</v>
      </c>
      <c r="I53" s="63"/>
      <c r="J53" s="60" t="s">
        <v>116</v>
      </c>
      <c r="N53" s="83"/>
      <c r="O53" s="83"/>
      <c r="Q53" s="15"/>
    </row>
    <row r="54" spans="1:17" ht="21" customHeight="1" x14ac:dyDescent="0.2">
      <c r="A54" s="36">
        <v>423</v>
      </c>
      <c r="B54" s="84" t="s">
        <v>501</v>
      </c>
      <c r="C54" s="61" t="s">
        <v>518</v>
      </c>
      <c r="D54" s="62" t="s">
        <v>139</v>
      </c>
      <c r="E54" s="60" t="s">
        <v>10</v>
      </c>
      <c r="F54" s="60" t="s">
        <v>16</v>
      </c>
      <c r="G54" s="64">
        <v>24.5</v>
      </c>
      <c r="H54" s="63">
        <v>1</v>
      </c>
      <c r="I54" s="63"/>
      <c r="J54" s="60" t="s">
        <v>116</v>
      </c>
      <c r="N54" s="83"/>
      <c r="O54" s="83"/>
      <c r="Q54" s="15"/>
    </row>
    <row r="55" spans="1:17" ht="21" customHeight="1" x14ac:dyDescent="0.2">
      <c r="A55" s="36">
        <v>195</v>
      </c>
      <c r="B55" s="84" t="s">
        <v>498</v>
      </c>
      <c r="C55" s="61" t="s">
        <v>533</v>
      </c>
      <c r="D55" s="62" t="s">
        <v>157</v>
      </c>
      <c r="E55" s="60" t="s">
        <v>8</v>
      </c>
      <c r="F55" s="60" t="s">
        <v>16</v>
      </c>
      <c r="G55" s="64">
        <v>22</v>
      </c>
      <c r="H55" s="63">
        <v>2</v>
      </c>
      <c r="I55" s="63"/>
      <c r="J55" s="60" t="s">
        <v>116</v>
      </c>
      <c r="N55" s="83"/>
      <c r="O55" s="83"/>
      <c r="Q55" s="15"/>
    </row>
    <row r="56" spans="1:17" ht="21" customHeight="1" x14ac:dyDescent="0.2">
      <c r="A56" s="36">
        <v>53</v>
      </c>
      <c r="B56" s="84" t="s">
        <v>498</v>
      </c>
      <c r="C56" s="61" t="s">
        <v>534</v>
      </c>
      <c r="D56" s="62" t="s">
        <v>158</v>
      </c>
      <c r="E56" s="60" t="s">
        <v>8</v>
      </c>
      <c r="F56" s="60" t="s">
        <v>16</v>
      </c>
      <c r="G56" s="64">
        <v>20</v>
      </c>
      <c r="H56" s="63">
        <v>2</v>
      </c>
      <c r="I56" s="63"/>
      <c r="J56" s="60" t="s">
        <v>116</v>
      </c>
      <c r="N56" s="83"/>
      <c r="O56" s="83"/>
      <c r="Q56" s="15"/>
    </row>
    <row r="57" spans="1:17" ht="21" customHeight="1" x14ac:dyDescent="0.2">
      <c r="A57" s="36">
        <v>185</v>
      </c>
      <c r="B57" s="84" t="s">
        <v>944</v>
      </c>
      <c r="C57" s="61" t="s">
        <v>949</v>
      </c>
      <c r="D57" s="62" t="s">
        <v>179</v>
      </c>
      <c r="E57" s="60" t="s">
        <v>8</v>
      </c>
      <c r="F57" s="60" t="s">
        <v>16</v>
      </c>
      <c r="G57" s="64">
        <v>21.25</v>
      </c>
      <c r="H57" s="63">
        <v>3</v>
      </c>
      <c r="I57" s="63"/>
      <c r="J57" s="60" t="s">
        <v>89</v>
      </c>
      <c r="N57" s="83"/>
      <c r="O57" s="83"/>
      <c r="Q57" s="15"/>
    </row>
    <row r="58" spans="1:17" ht="21" customHeight="1" x14ac:dyDescent="0.2">
      <c r="A58" s="36">
        <v>102</v>
      </c>
      <c r="B58" s="84" t="s">
        <v>501</v>
      </c>
      <c r="C58" s="61" t="s">
        <v>546</v>
      </c>
      <c r="D58" s="62" t="s">
        <v>124</v>
      </c>
      <c r="E58" s="60" t="s">
        <v>10</v>
      </c>
      <c r="F58" s="60" t="s">
        <v>16</v>
      </c>
      <c r="G58" s="64">
        <v>23.75</v>
      </c>
      <c r="H58" s="63">
        <v>2</v>
      </c>
      <c r="I58" s="63"/>
      <c r="J58" s="60" t="s">
        <v>169</v>
      </c>
      <c r="N58" s="83"/>
      <c r="O58" s="83"/>
      <c r="Q58" s="15"/>
    </row>
    <row r="59" spans="1:17" ht="21" customHeight="1" x14ac:dyDescent="0.2">
      <c r="A59" s="36">
        <v>455</v>
      </c>
      <c r="B59" s="84" t="s">
        <v>968</v>
      </c>
      <c r="C59" s="61" t="s">
        <v>972</v>
      </c>
      <c r="D59" s="62" t="s">
        <v>368</v>
      </c>
      <c r="E59" s="60" t="s">
        <v>10</v>
      </c>
      <c r="F59" s="60" t="s">
        <v>16</v>
      </c>
      <c r="G59" s="64">
        <v>20.25</v>
      </c>
      <c r="H59" s="63">
        <v>3</v>
      </c>
      <c r="I59" s="63"/>
      <c r="J59" s="60" t="s">
        <v>94</v>
      </c>
      <c r="N59" s="83"/>
      <c r="O59" s="83"/>
      <c r="Q59" s="15"/>
    </row>
    <row r="60" spans="1:17" ht="21" customHeight="1" x14ac:dyDescent="0.2">
      <c r="A60" s="36">
        <v>51</v>
      </c>
      <c r="B60" s="84" t="s">
        <v>504</v>
      </c>
      <c r="C60" s="61" t="s">
        <v>560</v>
      </c>
      <c r="D60" s="62" t="s">
        <v>178</v>
      </c>
      <c r="E60" s="60" t="s">
        <v>10</v>
      </c>
      <c r="F60" s="60" t="s">
        <v>16</v>
      </c>
      <c r="G60" s="64">
        <v>24.25</v>
      </c>
      <c r="H60" s="63">
        <v>2</v>
      </c>
      <c r="I60" s="63"/>
      <c r="J60" s="60" t="s">
        <v>184</v>
      </c>
      <c r="N60" s="83"/>
      <c r="O60" s="83"/>
      <c r="Q60" s="15"/>
    </row>
    <row r="61" spans="1:17" ht="21" customHeight="1" x14ac:dyDescent="0.2">
      <c r="A61" s="36">
        <v>60</v>
      </c>
      <c r="B61" s="84" t="s">
        <v>946</v>
      </c>
      <c r="C61" s="61" t="s">
        <v>951</v>
      </c>
      <c r="D61" s="62" t="s">
        <v>282</v>
      </c>
      <c r="E61" s="60" t="s">
        <v>8</v>
      </c>
      <c r="F61" s="60" t="s">
        <v>16</v>
      </c>
      <c r="G61" s="64">
        <v>20.75</v>
      </c>
      <c r="H61" s="63">
        <v>3</v>
      </c>
      <c r="I61" s="63"/>
      <c r="J61" s="60" t="s">
        <v>123</v>
      </c>
      <c r="N61" s="83"/>
      <c r="O61" s="83"/>
      <c r="Q61" s="15"/>
    </row>
    <row r="62" spans="1:17" ht="21" customHeight="1" x14ac:dyDescent="0.2">
      <c r="A62" s="36">
        <v>262</v>
      </c>
      <c r="B62" s="84" t="s">
        <v>498</v>
      </c>
      <c r="C62" s="61" t="s">
        <v>563</v>
      </c>
      <c r="D62" s="62" t="s">
        <v>178</v>
      </c>
      <c r="E62" s="60" t="s">
        <v>8</v>
      </c>
      <c r="F62" s="60" t="s">
        <v>16</v>
      </c>
      <c r="G62" s="64">
        <v>19.75</v>
      </c>
      <c r="H62" s="63">
        <v>1</v>
      </c>
      <c r="I62" s="63"/>
      <c r="J62" s="60" t="s">
        <v>116</v>
      </c>
      <c r="N62" s="83"/>
      <c r="O62" s="83"/>
      <c r="Q62" s="15"/>
    </row>
    <row r="63" spans="1:17" ht="21" customHeight="1" x14ac:dyDescent="0.2">
      <c r="A63" s="36">
        <v>468</v>
      </c>
      <c r="B63" s="84" t="s">
        <v>853</v>
      </c>
      <c r="C63" s="61" t="s">
        <v>859</v>
      </c>
      <c r="D63" s="62" t="s">
        <v>80</v>
      </c>
      <c r="E63" s="60" t="s">
        <v>10</v>
      </c>
      <c r="F63" s="60" t="s">
        <v>16</v>
      </c>
      <c r="G63" s="64">
        <v>20.5</v>
      </c>
      <c r="H63" s="63">
        <v>2</v>
      </c>
      <c r="I63" s="63"/>
      <c r="J63" s="60" t="s">
        <v>116</v>
      </c>
      <c r="N63" s="83"/>
      <c r="O63" s="83"/>
      <c r="Q63" s="15"/>
    </row>
    <row r="64" spans="1:17" ht="21" customHeight="1" x14ac:dyDescent="0.2">
      <c r="A64" s="36">
        <v>371</v>
      </c>
      <c r="B64" s="84" t="s">
        <v>996</v>
      </c>
      <c r="C64" s="61" t="s">
        <v>1006</v>
      </c>
      <c r="D64" s="62" t="s">
        <v>409</v>
      </c>
      <c r="E64" s="60" t="s">
        <v>10</v>
      </c>
      <c r="F64" s="60" t="s">
        <v>16</v>
      </c>
      <c r="G64" s="64">
        <v>21.25</v>
      </c>
      <c r="H64" s="63">
        <v>3</v>
      </c>
      <c r="I64" s="63"/>
      <c r="J64" s="60" t="s">
        <v>130</v>
      </c>
      <c r="N64" s="83"/>
      <c r="O64" s="83"/>
      <c r="Q64" s="15"/>
    </row>
    <row r="65" spans="1:17" ht="21" customHeight="1" x14ac:dyDescent="0.2">
      <c r="A65" s="36">
        <v>437</v>
      </c>
      <c r="B65" s="84" t="s">
        <v>894</v>
      </c>
      <c r="C65" s="61" t="s">
        <v>904</v>
      </c>
      <c r="D65" s="62" t="s">
        <v>288</v>
      </c>
      <c r="E65" s="60" t="s">
        <v>10</v>
      </c>
      <c r="F65" s="60" t="s">
        <v>16</v>
      </c>
      <c r="G65" s="64">
        <v>20.75</v>
      </c>
      <c r="H65" s="63">
        <v>3</v>
      </c>
      <c r="I65" s="63"/>
      <c r="J65" s="60" t="s">
        <v>400</v>
      </c>
      <c r="N65" s="83"/>
      <c r="O65" s="83"/>
      <c r="Q65" s="15"/>
    </row>
    <row r="66" spans="1:17" ht="21" customHeight="1" x14ac:dyDescent="0.2">
      <c r="A66" s="36">
        <v>231</v>
      </c>
      <c r="B66" s="84" t="s">
        <v>777</v>
      </c>
      <c r="C66" s="61" t="s">
        <v>798</v>
      </c>
      <c r="D66" s="62" t="s">
        <v>350</v>
      </c>
      <c r="E66" s="60" t="s">
        <v>8</v>
      </c>
      <c r="F66" s="60" t="s">
        <v>16</v>
      </c>
      <c r="G66" s="64">
        <v>25</v>
      </c>
      <c r="H66" s="63">
        <v>2</v>
      </c>
      <c r="I66" s="63"/>
      <c r="J66" s="60" t="s">
        <v>96</v>
      </c>
      <c r="N66" s="83"/>
      <c r="O66" s="83"/>
      <c r="Q66" s="15"/>
    </row>
    <row r="67" spans="1:17" ht="21" customHeight="1" x14ac:dyDescent="0.2">
      <c r="A67" s="36">
        <v>170</v>
      </c>
      <c r="B67" s="84" t="s">
        <v>966</v>
      </c>
      <c r="C67" s="61" t="s">
        <v>980</v>
      </c>
      <c r="D67" s="62" t="s">
        <v>216</v>
      </c>
      <c r="E67" s="60" t="s">
        <v>10</v>
      </c>
      <c r="F67" s="60" t="s">
        <v>16</v>
      </c>
      <c r="G67" s="64">
        <v>21.75</v>
      </c>
      <c r="H67" s="63">
        <v>3</v>
      </c>
      <c r="I67" s="63"/>
      <c r="J67" s="60" t="s">
        <v>436</v>
      </c>
      <c r="N67" s="83"/>
      <c r="O67" s="83"/>
      <c r="Q67" s="15"/>
    </row>
    <row r="68" spans="1:17" ht="21" customHeight="1" x14ac:dyDescent="0.2">
      <c r="A68" s="36">
        <v>489</v>
      </c>
      <c r="B68" s="84" t="s">
        <v>498</v>
      </c>
      <c r="C68" s="61" t="s">
        <v>601</v>
      </c>
      <c r="D68" s="62" t="s">
        <v>218</v>
      </c>
      <c r="E68" s="60" t="s">
        <v>8</v>
      </c>
      <c r="F68" s="60" t="s">
        <v>16</v>
      </c>
      <c r="G68" s="64">
        <v>21.5</v>
      </c>
      <c r="H68" s="63">
        <v>2</v>
      </c>
      <c r="I68" s="63"/>
      <c r="J68" s="60" t="s">
        <v>116</v>
      </c>
      <c r="N68" s="83"/>
      <c r="O68" s="83"/>
      <c r="Q68" s="15"/>
    </row>
    <row r="69" spans="1:17" ht="21" customHeight="1" x14ac:dyDescent="0.2">
      <c r="A69" s="36">
        <v>123</v>
      </c>
      <c r="B69" s="84" t="s">
        <v>501</v>
      </c>
      <c r="C69" s="61" t="s">
        <v>604</v>
      </c>
      <c r="D69" s="62" t="s">
        <v>220</v>
      </c>
      <c r="E69" s="60" t="s">
        <v>10</v>
      </c>
      <c r="F69" s="60" t="s">
        <v>16</v>
      </c>
      <c r="G69" s="64">
        <v>20.75</v>
      </c>
      <c r="H69" s="63">
        <v>1</v>
      </c>
      <c r="I69" s="63"/>
      <c r="J69" s="60" t="s">
        <v>175</v>
      </c>
      <c r="N69" s="83"/>
      <c r="O69" s="83"/>
      <c r="Q69" s="15"/>
    </row>
    <row r="70" spans="1:17" ht="21" customHeight="1" x14ac:dyDescent="0.2">
      <c r="A70" s="36">
        <v>465</v>
      </c>
      <c r="B70" s="84" t="s">
        <v>498</v>
      </c>
      <c r="C70" s="61" t="s">
        <v>603</v>
      </c>
      <c r="D70" s="62" t="s">
        <v>196</v>
      </c>
      <c r="E70" s="60" t="s">
        <v>10</v>
      </c>
      <c r="F70" s="60" t="s">
        <v>16</v>
      </c>
      <c r="G70" s="64">
        <v>19.5</v>
      </c>
      <c r="H70" s="63">
        <v>2</v>
      </c>
      <c r="I70" s="63"/>
      <c r="J70" s="60" t="s">
        <v>116</v>
      </c>
      <c r="N70" s="83"/>
      <c r="O70" s="83"/>
      <c r="Q70" s="15"/>
    </row>
    <row r="71" spans="1:17" ht="21" customHeight="1" x14ac:dyDescent="0.2">
      <c r="A71" s="36">
        <v>160</v>
      </c>
      <c r="B71" s="84" t="s">
        <v>501</v>
      </c>
      <c r="C71" s="61" t="s">
        <v>609</v>
      </c>
      <c r="D71" s="62" t="s">
        <v>224</v>
      </c>
      <c r="E71" s="60" t="s">
        <v>10</v>
      </c>
      <c r="F71" s="60" t="s">
        <v>16</v>
      </c>
      <c r="G71" s="64">
        <v>19.25</v>
      </c>
      <c r="H71" s="63">
        <v>1</v>
      </c>
      <c r="I71" s="63"/>
      <c r="J71" s="60" t="s">
        <v>112</v>
      </c>
      <c r="N71" s="83"/>
      <c r="O71" s="83"/>
    </row>
    <row r="72" spans="1:17" ht="21" customHeight="1" x14ac:dyDescent="0.2">
      <c r="A72" s="36">
        <v>407</v>
      </c>
      <c r="B72" s="84" t="s">
        <v>501</v>
      </c>
      <c r="C72" s="61" t="s">
        <v>615</v>
      </c>
      <c r="D72" s="62" t="s">
        <v>107</v>
      </c>
      <c r="E72" s="60" t="s">
        <v>8</v>
      </c>
      <c r="F72" s="60" t="s">
        <v>16</v>
      </c>
      <c r="G72" s="64">
        <v>26.25</v>
      </c>
      <c r="H72" s="63">
        <v>1</v>
      </c>
      <c r="I72" s="63"/>
      <c r="J72" s="60" t="s">
        <v>229</v>
      </c>
      <c r="N72" s="83"/>
      <c r="O72" s="83"/>
      <c r="Q72" s="15"/>
    </row>
    <row r="73" spans="1:17" ht="21" customHeight="1" x14ac:dyDescent="0.2">
      <c r="A73" s="36">
        <v>101</v>
      </c>
      <c r="B73" s="84" t="s">
        <v>504</v>
      </c>
      <c r="C73" s="61" t="s">
        <v>657</v>
      </c>
      <c r="D73" s="62" t="s">
        <v>102</v>
      </c>
      <c r="E73" s="60" t="s">
        <v>10</v>
      </c>
      <c r="F73" s="60" t="s">
        <v>16</v>
      </c>
      <c r="G73" s="64">
        <v>19.5</v>
      </c>
      <c r="H73" s="63">
        <v>1</v>
      </c>
      <c r="I73" s="63"/>
      <c r="J73" s="60" t="s">
        <v>123</v>
      </c>
      <c r="N73" s="83"/>
      <c r="O73" s="83"/>
    </row>
    <row r="74" spans="1:17" ht="21" customHeight="1" x14ac:dyDescent="0.2">
      <c r="A74" s="36">
        <v>310</v>
      </c>
      <c r="B74" s="84" t="s">
        <v>917</v>
      </c>
      <c r="C74" s="61" t="s">
        <v>924</v>
      </c>
      <c r="D74" s="62" t="s">
        <v>173</v>
      </c>
      <c r="E74" s="60" t="s">
        <v>8</v>
      </c>
      <c r="F74" s="60" t="s">
        <v>16</v>
      </c>
      <c r="G74" s="64">
        <v>21</v>
      </c>
      <c r="H74" s="63">
        <v>3</v>
      </c>
      <c r="I74" s="63"/>
      <c r="J74" s="60" t="s">
        <v>407</v>
      </c>
      <c r="N74" s="83"/>
      <c r="O74" s="83"/>
      <c r="Q74" s="15"/>
    </row>
    <row r="75" spans="1:17" ht="21" customHeight="1" x14ac:dyDescent="0.2">
      <c r="A75" s="36">
        <v>329</v>
      </c>
      <c r="B75" s="84" t="s">
        <v>504</v>
      </c>
      <c r="C75" s="61" t="s">
        <v>665</v>
      </c>
      <c r="D75" s="62" t="s">
        <v>263</v>
      </c>
      <c r="E75" s="60" t="s">
        <v>8</v>
      </c>
      <c r="F75" s="60" t="s">
        <v>16</v>
      </c>
      <c r="G75" s="64">
        <v>20.5</v>
      </c>
      <c r="H75" s="63">
        <v>2</v>
      </c>
      <c r="I75" s="63"/>
      <c r="J75" s="60" t="s">
        <v>197</v>
      </c>
      <c r="N75" s="83"/>
      <c r="O75" s="83"/>
      <c r="Q75" s="15"/>
    </row>
    <row r="76" spans="1:17" ht="21" customHeight="1" x14ac:dyDescent="0.2">
      <c r="A76" s="36">
        <v>375</v>
      </c>
      <c r="B76" s="84" t="s">
        <v>773</v>
      </c>
      <c r="C76" s="61" t="s">
        <v>808</v>
      </c>
      <c r="D76" s="62" t="s">
        <v>65</v>
      </c>
      <c r="E76" s="60" t="s">
        <v>10</v>
      </c>
      <c r="F76" s="60" t="s">
        <v>16</v>
      </c>
      <c r="G76" s="64">
        <v>20.25</v>
      </c>
      <c r="H76" s="63">
        <v>2</v>
      </c>
      <c r="I76" s="63"/>
      <c r="J76" s="60" t="s">
        <v>114</v>
      </c>
      <c r="N76" s="83"/>
      <c r="O76" s="83"/>
      <c r="Q76" s="15"/>
    </row>
    <row r="77" spans="1:17" ht="21.75" customHeight="1" x14ac:dyDescent="0.2">
      <c r="A77" s="36">
        <v>338</v>
      </c>
      <c r="B77" s="84" t="s">
        <v>504</v>
      </c>
      <c r="C77" s="61" t="s">
        <v>673</v>
      </c>
      <c r="D77" s="62" t="s">
        <v>166</v>
      </c>
      <c r="E77" s="60" t="s">
        <v>10</v>
      </c>
      <c r="F77" s="60" t="s">
        <v>16</v>
      </c>
      <c r="G77" s="64">
        <v>22</v>
      </c>
      <c r="H77" s="63">
        <v>2</v>
      </c>
      <c r="I77" s="63"/>
      <c r="J77" s="60" t="s">
        <v>151</v>
      </c>
      <c r="N77" s="83"/>
      <c r="O77" s="83"/>
      <c r="Q77" s="15"/>
    </row>
    <row r="78" spans="1:17" ht="21" customHeight="1" x14ac:dyDescent="0.2">
      <c r="A78" s="36">
        <v>188</v>
      </c>
      <c r="B78" s="84" t="s">
        <v>501</v>
      </c>
      <c r="C78" s="61" t="s">
        <v>676</v>
      </c>
      <c r="D78" s="62" t="s">
        <v>269</v>
      </c>
      <c r="E78" s="60" t="s">
        <v>10</v>
      </c>
      <c r="F78" s="60" t="s">
        <v>16</v>
      </c>
      <c r="G78" s="64">
        <v>25</v>
      </c>
      <c r="H78" s="63">
        <v>1</v>
      </c>
      <c r="I78" s="63"/>
      <c r="J78" s="60" t="s">
        <v>175</v>
      </c>
      <c r="N78" s="83"/>
      <c r="O78" s="83"/>
      <c r="Q78" s="15"/>
    </row>
    <row r="79" spans="1:17" ht="21" customHeight="1" x14ac:dyDescent="0.2">
      <c r="A79" s="36">
        <v>237</v>
      </c>
      <c r="B79" s="84" t="s">
        <v>917</v>
      </c>
      <c r="C79" s="61" t="s">
        <v>925</v>
      </c>
      <c r="D79" s="62" t="s">
        <v>131</v>
      </c>
      <c r="E79" s="60" t="s">
        <v>8</v>
      </c>
      <c r="F79" s="60" t="s">
        <v>16</v>
      </c>
      <c r="G79" s="64">
        <v>22</v>
      </c>
      <c r="H79" s="63">
        <v>3</v>
      </c>
      <c r="I79" s="63"/>
      <c r="J79" s="60" t="s">
        <v>407</v>
      </c>
      <c r="N79" s="83"/>
      <c r="O79" s="83"/>
      <c r="Q79" s="15"/>
    </row>
    <row r="80" spans="1:17" ht="21" customHeight="1" x14ac:dyDescent="0.2">
      <c r="A80" s="36">
        <v>405</v>
      </c>
      <c r="B80" s="84" t="s">
        <v>841</v>
      </c>
      <c r="C80" s="61" t="s">
        <v>846</v>
      </c>
      <c r="D80" s="62" t="s">
        <v>284</v>
      </c>
      <c r="E80" s="60" t="s">
        <v>10</v>
      </c>
      <c r="F80" s="60" t="s">
        <v>16</v>
      </c>
      <c r="G80" s="64">
        <v>24</v>
      </c>
      <c r="H80" s="63">
        <v>2</v>
      </c>
      <c r="I80" s="63"/>
      <c r="J80" s="60" t="s">
        <v>94</v>
      </c>
      <c r="N80" s="83"/>
      <c r="O80" s="83"/>
      <c r="Q80" s="15"/>
    </row>
    <row r="81" spans="1:17" ht="21" customHeight="1" x14ac:dyDescent="0.2">
      <c r="A81" s="36">
        <v>182</v>
      </c>
      <c r="B81" s="84" t="s">
        <v>773</v>
      </c>
      <c r="C81" s="61" t="s">
        <v>816</v>
      </c>
      <c r="D81" s="62" t="s">
        <v>359</v>
      </c>
      <c r="E81" s="60" t="s">
        <v>10</v>
      </c>
      <c r="F81" s="60" t="s">
        <v>16</v>
      </c>
      <c r="G81" s="64">
        <v>20.75</v>
      </c>
      <c r="H81" s="63">
        <v>2</v>
      </c>
      <c r="I81" s="63"/>
      <c r="J81" s="60" t="s">
        <v>334</v>
      </c>
      <c r="N81" s="83"/>
      <c r="O81" s="83"/>
      <c r="Q81" s="15"/>
    </row>
    <row r="82" spans="1:17" ht="21" customHeight="1" x14ac:dyDescent="0.2">
      <c r="A82" s="36">
        <v>151</v>
      </c>
      <c r="B82" s="84" t="s">
        <v>483</v>
      </c>
      <c r="C82" s="61" t="s">
        <v>487</v>
      </c>
      <c r="D82" s="62" t="s">
        <v>104</v>
      </c>
      <c r="E82" s="60" t="s">
        <v>8</v>
      </c>
      <c r="F82" s="60" t="s">
        <v>16</v>
      </c>
      <c r="G82" s="64">
        <v>20.75</v>
      </c>
      <c r="H82" s="63">
        <v>3</v>
      </c>
      <c r="I82" s="63"/>
      <c r="J82" s="60" t="s">
        <v>94</v>
      </c>
      <c r="N82" s="83"/>
      <c r="O82" s="83"/>
      <c r="Q82" s="15"/>
    </row>
    <row r="83" spans="1:17" ht="21" customHeight="1" x14ac:dyDescent="0.2">
      <c r="A83" s="36">
        <v>49</v>
      </c>
      <c r="B83" s="84" t="s">
        <v>501</v>
      </c>
      <c r="C83" s="61" t="s">
        <v>714</v>
      </c>
      <c r="D83" s="62" t="s">
        <v>298</v>
      </c>
      <c r="E83" s="60" t="s">
        <v>8</v>
      </c>
      <c r="F83" s="60" t="s">
        <v>16</v>
      </c>
      <c r="G83" s="64">
        <v>20</v>
      </c>
      <c r="H83" s="63">
        <v>1</v>
      </c>
      <c r="I83" s="63"/>
      <c r="J83" s="60" t="s">
        <v>299</v>
      </c>
      <c r="N83" s="83"/>
      <c r="O83" s="83"/>
      <c r="Q83" s="15"/>
    </row>
    <row r="84" spans="1:17" ht="21" customHeight="1" x14ac:dyDescent="0.2">
      <c r="A84" s="36">
        <v>50</v>
      </c>
      <c r="B84" s="84" t="s">
        <v>501</v>
      </c>
      <c r="C84" s="61" t="s">
        <v>701</v>
      </c>
      <c r="D84" s="62" t="s">
        <v>290</v>
      </c>
      <c r="E84" s="60" t="s">
        <v>8</v>
      </c>
      <c r="F84" s="60" t="s">
        <v>16</v>
      </c>
      <c r="G84" s="64">
        <v>22.75</v>
      </c>
      <c r="H84" s="63">
        <v>2</v>
      </c>
      <c r="I84" s="63"/>
      <c r="J84" s="60" t="s">
        <v>112</v>
      </c>
      <c r="N84" s="83"/>
      <c r="O84" s="83"/>
      <c r="Q84" s="15"/>
    </row>
    <row r="85" spans="1:17" ht="21" customHeight="1" x14ac:dyDescent="0.2">
      <c r="A85" s="36">
        <v>44</v>
      </c>
      <c r="B85" s="84" t="s">
        <v>498</v>
      </c>
      <c r="C85" s="61" t="s">
        <v>731</v>
      </c>
      <c r="D85" s="62" t="s">
        <v>305</v>
      </c>
      <c r="E85" s="60" t="s">
        <v>8</v>
      </c>
      <c r="F85" s="60" t="s">
        <v>16</v>
      </c>
      <c r="G85" s="64">
        <v>22.5</v>
      </c>
      <c r="H85" s="63">
        <v>2</v>
      </c>
      <c r="I85" s="63"/>
      <c r="J85" s="60" t="s">
        <v>116</v>
      </c>
      <c r="N85" s="83"/>
      <c r="O85" s="83"/>
      <c r="Q85" s="15"/>
    </row>
    <row r="86" spans="1:17" ht="21" customHeight="1" x14ac:dyDescent="0.2">
      <c r="A86" s="36">
        <v>206</v>
      </c>
      <c r="B86" s="84" t="s">
        <v>504</v>
      </c>
      <c r="C86" s="61" t="s">
        <v>738</v>
      </c>
      <c r="D86" s="62" t="s">
        <v>201</v>
      </c>
      <c r="E86" s="60" t="s">
        <v>8</v>
      </c>
      <c r="F86" s="60" t="s">
        <v>16</v>
      </c>
      <c r="G86" s="64">
        <v>24</v>
      </c>
      <c r="H86" s="63">
        <v>2</v>
      </c>
      <c r="I86" s="63"/>
      <c r="J86" s="60" t="s">
        <v>123</v>
      </c>
      <c r="N86" s="83"/>
      <c r="O86" s="83"/>
      <c r="Q86" s="15"/>
    </row>
    <row r="87" spans="1:17" ht="21" customHeight="1" x14ac:dyDescent="0.2">
      <c r="A87" s="36">
        <v>445</v>
      </c>
      <c r="B87" s="84" t="s">
        <v>944</v>
      </c>
      <c r="C87" s="61" t="s">
        <v>963</v>
      </c>
      <c r="D87" s="62" t="s">
        <v>225</v>
      </c>
      <c r="E87" s="60" t="s">
        <v>10</v>
      </c>
      <c r="F87" s="60" t="s">
        <v>16</v>
      </c>
      <c r="G87" s="64">
        <v>20.5</v>
      </c>
      <c r="H87" s="63">
        <v>3</v>
      </c>
      <c r="I87" s="63"/>
      <c r="J87" s="60" t="s">
        <v>419</v>
      </c>
      <c r="N87" s="83"/>
      <c r="O87" s="83"/>
      <c r="Q87" s="15"/>
    </row>
    <row r="88" spans="1:17" ht="21" customHeight="1" x14ac:dyDescent="0.2">
      <c r="A88" s="36">
        <v>470</v>
      </c>
      <c r="B88" s="84" t="s">
        <v>851</v>
      </c>
      <c r="C88" s="61" t="s">
        <v>879</v>
      </c>
      <c r="D88" s="62" t="s">
        <v>391</v>
      </c>
      <c r="E88" s="60" t="s">
        <v>8</v>
      </c>
      <c r="F88" s="60" t="s">
        <v>16</v>
      </c>
      <c r="G88" s="64">
        <v>20.25</v>
      </c>
      <c r="H88" s="63">
        <v>3</v>
      </c>
      <c r="I88" s="63"/>
      <c r="J88" s="60" t="s">
        <v>334</v>
      </c>
      <c r="N88" s="83"/>
      <c r="O88" s="83"/>
      <c r="Q88" s="15"/>
    </row>
    <row r="89" spans="1:17" ht="21" customHeight="1" x14ac:dyDescent="0.2">
      <c r="A89" s="36">
        <v>436</v>
      </c>
      <c r="B89" s="84" t="s">
        <v>501</v>
      </c>
      <c r="C89" s="61" t="s">
        <v>747</v>
      </c>
      <c r="D89" s="62" t="s">
        <v>268</v>
      </c>
      <c r="E89" s="60" t="s">
        <v>8</v>
      </c>
      <c r="F89" s="60" t="s">
        <v>16</v>
      </c>
      <c r="G89" s="64">
        <v>24.75</v>
      </c>
      <c r="H89" s="63">
        <v>2</v>
      </c>
      <c r="I89" s="63"/>
      <c r="J89" s="60" t="s">
        <v>169</v>
      </c>
      <c r="N89" s="83"/>
      <c r="O89" s="83"/>
      <c r="Q89" s="15"/>
    </row>
    <row r="90" spans="1:17" ht="21" customHeight="1" x14ac:dyDescent="0.2">
      <c r="A90" s="36">
        <v>56</v>
      </c>
      <c r="B90" s="84" t="s">
        <v>504</v>
      </c>
      <c r="C90" s="61" t="s">
        <v>755</v>
      </c>
      <c r="D90" s="62" t="s">
        <v>159</v>
      </c>
      <c r="E90" s="60" t="s">
        <v>8</v>
      </c>
      <c r="F90" s="60" t="s">
        <v>16</v>
      </c>
      <c r="G90" s="64">
        <v>24</v>
      </c>
      <c r="H90" s="63">
        <v>2</v>
      </c>
      <c r="I90" s="63"/>
      <c r="J90" s="60" t="s">
        <v>278</v>
      </c>
      <c r="N90" s="83"/>
      <c r="O90" s="83"/>
      <c r="Q90" s="15"/>
    </row>
    <row r="91" spans="1:17" ht="21" customHeight="1" x14ac:dyDescent="0.2">
      <c r="A91" s="36">
        <v>261</v>
      </c>
      <c r="B91" s="84" t="s">
        <v>946</v>
      </c>
      <c r="C91" s="61" t="s">
        <v>965</v>
      </c>
      <c r="D91" s="62" t="s">
        <v>426</v>
      </c>
      <c r="E91" s="60" t="s">
        <v>10</v>
      </c>
      <c r="F91" s="60" t="s">
        <v>16</v>
      </c>
      <c r="G91" s="64">
        <v>21</v>
      </c>
      <c r="H91" s="63">
        <v>3</v>
      </c>
      <c r="I91" s="63"/>
      <c r="J91" s="60" t="s">
        <v>123</v>
      </c>
      <c r="N91" s="83"/>
      <c r="O91" s="83"/>
      <c r="Q91" s="15"/>
    </row>
    <row r="92" spans="1:17" ht="21" customHeight="1" x14ac:dyDescent="0.2">
      <c r="A92" s="36">
        <v>440</v>
      </c>
      <c r="B92" s="84" t="s">
        <v>1021</v>
      </c>
      <c r="C92" s="61" t="s">
        <v>1032</v>
      </c>
      <c r="D92" s="62" t="s">
        <v>140</v>
      </c>
      <c r="E92" s="60" t="s">
        <v>10</v>
      </c>
      <c r="F92" s="60" t="s">
        <v>16</v>
      </c>
      <c r="G92" s="64">
        <v>21.75</v>
      </c>
      <c r="H92" s="63">
        <v>3</v>
      </c>
      <c r="I92" s="63"/>
      <c r="J92" s="60" t="s">
        <v>116</v>
      </c>
      <c r="N92" s="83"/>
      <c r="O92" s="83"/>
      <c r="Q92" s="15"/>
    </row>
    <row r="93" spans="1:17" ht="20.25" customHeight="1" x14ac:dyDescent="0.2">
      <c r="A93" s="36">
        <v>215</v>
      </c>
      <c r="B93" s="84" t="s">
        <v>917</v>
      </c>
      <c r="C93" s="61" t="s">
        <v>929</v>
      </c>
      <c r="D93" s="62" t="s">
        <v>410</v>
      </c>
      <c r="E93" s="60" t="s">
        <v>8</v>
      </c>
      <c r="F93" s="60" t="s">
        <v>16</v>
      </c>
      <c r="G93" s="64">
        <v>22.5</v>
      </c>
      <c r="H93" s="63">
        <v>3</v>
      </c>
      <c r="I93" s="63"/>
      <c r="J93" s="60" t="s">
        <v>407</v>
      </c>
      <c r="N93" s="83"/>
      <c r="O93" s="83"/>
      <c r="Q93" s="15"/>
    </row>
    <row r="94" spans="1:17" ht="21" customHeight="1" x14ac:dyDescent="0.2">
      <c r="A94" s="36">
        <v>451</v>
      </c>
      <c r="B94" s="84" t="s">
        <v>773</v>
      </c>
      <c r="C94" s="61" t="s">
        <v>825</v>
      </c>
      <c r="D94" s="62" t="s">
        <v>133</v>
      </c>
      <c r="E94" s="60" t="s">
        <v>8</v>
      </c>
      <c r="F94" s="60" t="s">
        <v>16</v>
      </c>
      <c r="G94" s="64">
        <v>21.75</v>
      </c>
      <c r="H94" s="63">
        <v>1</v>
      </c>
      <c r="I94" s="63"/>
      <c r="J94" s="60" t="s">
        <v>334</v>
      </c>
      <c r="N94" s="83"/>
      <c r="O94" s="83"/>
      <c r="Q94" s="15"/>
    </row>
    <row r="95" spans="1:17" ht="21" customHeight="1" x14ac:dyDescent="0.2">
      <c r="A95" s="36">
        <v>341</v>
      </c>
      <c r="B95" s="84" t="s">
        <v>777</v>
      </c>
      <c r="C95" s="61" t="s">
        <v>826</v>
      </c>
      <c r="D95" s="62" t="s">
        <v>366</v>
      </c>
      <c r="E95" s="60" t="s">
        <v>8</v>
      </c>
      <c r="F95" s="60" t="s">
        <v>16</v>
      </c>
      <c r="G95" s="64">
        <v>20.75</v>
      </c>
      <c r="H95" s="63">
        <v>2</v>
      </c>
      <c r="I95" s="63"/>
      <c r="J95" s="60" t="s">
        <v>96</v>
      </c>
      <c r="N95" s="83"/>
      <c r="O95" s="83"/>
    </row>
    <row r="96" spans="1:17" ht="21" customHeight="1" x14ac:dyDescent="0.2">
      <c r="A96" s="36">
        <v>331</v>
      </c>
      <c r="B96" s="84" t="s">
        <v>894</v>
      </c>
      <c r="C96" s="61" t="s">
        <v>895</v>
      </c>
      <c r="D96" s="62" t="s">
        <v>402</v>
      </c>
      <c r="E96" s="60" t="s">
        <v>8</v>
      </c>
      <c r="F96" s="60" t="s">
        <v>61</v>
      </c>
      <c r="G96" s="64">
        <v>20.25</v>
      </c>
      <c r="H96" s="63">
        <v>3</v>
      </c>
      <c r="I96" s="63"/>
      <c r="J96" s="60" t="s">
        <v>400</v>
      </c>
      <c r="N96" s="83"/>
      <c r="O96" s="83"/>
      <c r="Q96" s="15"/>
    </row>
    <row r="97" spans="1:17" ht="21" customHeight="1" x14ac:dyDescent="0.2">
      <c r="A97" s="36">
        <v>86</v>
      </c>
      <c r="B97" s="84" t="s">
        <v>1018</v>
      </c>
      <c r="C97" s="61" t="s">
        <v>1019</v>
      </c>
      <c r="D97" s="62" t="s">
        <v>167</v>
      </c>
      <c r="E97" s="60" t="s">
        <v>8</v>
      </c>
      <c r="F97" s="60" t="s">
        <v>61</v>
      </c>
      <c r="G97" s="64">
        <v>21.25</v>
      </c>
      <c r="H97" s="63">
        <v>3</v>
      </c>
      <c r="I97" s="63"/>
      <c r="J97" s="60" t="s">
        <v>454</v>
      </c>
      <c r="N97" s="83"/>
      <c r="O97" s="83"/>
      <c r="Q97" s="15"/>
    </row>
    <row r="98" spans="1:17" ht="21" customHeight="1" x14ac:dyDescent="0.2">
      <c r="A98" s="36">
        <v>402</v>
      </c>
      <c r="B98" s="84" t="s">
        <v>498</v>
      </c>
      <c r="C98" s="61" t="s">
        <v>43</v>
      </c>
      <c r="D98" s="62" t="s">
        <v>131</v>
      </c>
      <c r="E98" s="60" t="s">
        <v>10</v>
      </c>
      <c r="F98" s="60" t="s">
        <v>61</v>
      </c>
      <c r="G98" s="64">
        <v>19.25</v>
      </c>
      <c r="H98" s="63">
        <v>1</v>
      </c>
      <c r="I98" s="63"/>
      <c r="J98" s="60" t="s">
        <v>116</v>
      </c>
      <c r="N98" s="83"/>
      <c r="O98" s="83"/>
      <c r="Q98" s="15"/>
    </row>
    <row r="99" spans="1:17" ht="21" customHeight="1" x14ac:dyDescent="0.2">
      <c r="A99" s="36">
        <v>459</v>
      </c>
      <c r="B99" s="84" t="s">
        <v>498</v>
      </c>
      <c r="C99" s="61" t="s">
        <v>519</v>
      </c>
      <c r="D99" s="62" t="s">
        <v>140</v>
      </c>
      <c r="E99" s="60" t="s">
        <v>8</v>
      </c>
      <c r="F99" s="60" t="s">
        <v>61</v>
      </c>
      <c r="G99" s="64">
        <v>21.5</v>
      </c>
      <c r="H99" s="63">
        <v>1</v>
      </c>
      <c r="I99" s="63"/>
      <c r="J99" s="60" t="s">
        <v>116</v>
      </c>
      <c r="N99" s="83"/>
      <c r="O99" s="83"/>
      <c r="Q99" s="15"/>
    </row>
    <row r="100" spans="1:17" ht="21" customHeight="1" x14ac:dyDescent="0.2">
      <c r="A100" s="36">
        <v>3</v>
      </c>
      <c r="B100" s="84" t="s">
        <v>504</v>
      </c>
      <c r="C100" s="61" t="s">
        <v>523</v>
      </c>
      <c r="D100" s="62" t="s">
        <v>144</v>
      </c>
      <c r="E100" s="60" t="s">
        <v>10</v>
      </c>
      <c r="F100" s="60" t="s">
        <v>61</v>
      </c>
      <c r="G100" s="64">
        <v>22</v>
      </c>
      <c r="H100" s="63">
        <v>2</v>
      </c>
      <c r="I100" s="63"/>
      <c r="J100" s="60" t="s">
        <v>145</v>
      </c>
      <c r="N100" s="83"/>
      <c r="O100" s="83"/>
      <c r="Q100" s="15"/>
    </row>
    <row r="101" spans="1:17" ht="21" customHeight="1" x14ac:dyDescent="0.2">
      <c r="A101" s="36">
        <v>384</v>
      </c>
      <c r="B101" s="84" t="s">
        <v>498</v>
      </c>
      <c r="C101" s="61" t="s">
        <v>525</v>
      </c>
      <c r="D101" s="62" t="s">
        <v>147</v>
      </c>
      <c r="E101" s="60" t="s">
        <v>10</v>
      </c>
      <c r="F101" s="60" t="s">
        <v>61</v>
      </c>
      <c r="G101" s="64">
        <v>19.5</v>
      </c>
      <c r="H101" s="63">
        <v>2</v>
      </c>
      <c r="I101" s="63"/>
      <c r="J101" s="60" t="s">
        <v>116</v>
      </c>
      <c r="N101" s="83"/>
      <c r="O101" s="83"/>
      <c r="Q101" s="15"/>
    </row>
    <row r="102" spans="1:17" ht="21" customHeight="1" x14ac:dyDescent="0.2">
      <c r="A102" s="36">
        <v>419</v>
      </c>
      <c r="B102" s="84" t="s">
        <v>498</v>
      </c>
      <c r="C102" s="61" t="s">
        <v>540</v>
      </c>
      <c r="D102" s="62" t="s">
        <v>164</v>
      </c>
      <c r="E102" s="60" t="s">
        <v>10</v>
      </c>
      <c r="F102" s="60" t="s">
        <v>61</v>
      </c>
      <c r="G102" s="64">
        <v>22</v>
      </c>
      <c r="H102" s="63">
        <v>2</v>
      </c>
      <c r="I102" s="63"/>
      <c r="J102" s="60" t="s">
        <v>116</v>
      </c>
      <c r="N102" s="83"/>
      <c r="O102" s="83"/>
      <c r="Q102" s="15"/>
    </row>
    <row r="103" spans="1:17" ht="21" customHeight="1" x14ac:dyDescent="0.2">
      <c r="A103" s="36">
        <v>25</v>
      </c>
      <c r="B103" s="84" t="s">
        <v>498</v>
      </c>
      <c r="C103" s="61" t="s">
        <v>542</v>
      </c>
      <c r="D103" s="62" t="s">
        <v>166</v>
      </c>
      <c r="E103" s="60" t="s">
        <v>8</v>
      </c>
      <c r="F103" s="60" t="s">
        <v>61</v>
      </c>
      <c r="G103" s="64">
        <v>21.5</v>
      </c>
      <c r="H103" s="63">
        <v>2</v>
      </c>
      <c r="I103" s="63"/>
      <c r="J103" s="60" t="s">
        <v>116</v>
      </c>
      <c r="N103" s="83"/>
      <c r="O103" s="83"/>
      <c r="Q103" s="15"/>
    </row>
    <row r="104" spans="1:17" ht="21" customHeight="1" x14ac:dyDescent="0.2">
      <c r="A104" s="36">
        <v>164</v>
      </c>
      <c r="B104" s="84" t="s">
        <v>481</v>
      </c>
      <c r="C104" s="61" t="s">
        <v>482</v>
      </c>
      <c r="D104" s="62" t="s">
        <v>100</v>
      </c>
      <c r="E104" s="60" t="s">
        <v>8</v>
      </c>
      <c r="F104" s="60" t="s">
        <v>61</v>
      </c>
      <c r="G104" s="64">
        <v>22.5</v>
      </c>
      <c r="H104" s="63">
        <v>3</v>
      </c>
      <c r="I104" s="63"/>
      <c r="J104" s="60" t="s">
        <v>94</v>
      </c>
      <c r="N104" s="83"/>
      <c r="O104" s="83"/>
      <c r="Q104" s="15"/>
    </row>
    <row r="105" spans="1:17" ht="21" customHeight="1" x14ac:dyDescent="0.2">
      <c r="A105" s="36">
        <v>425</v>
      </c>
      <c r="B105" s="84" t="s">
        <v>504</v>
      </c>
      <c r="C105" s="61" t="s">
        <v>528</v>
      </c>
      <c r="D105" s="62" t="s">
        <v>150</v>
      </c>
      <c r="E105" s="60" t="s">
        <v>10</v>
      </c>
      <c r="F105" s="60" t="s">
        <v>61</v>
      </c>
      <c r="G105" s="64">
        <v>21.75</v>
      </c>
      <c r="H105" s="63">
        <v>2</v>
      </c>
      <c r="I105" s="63"/>
      <c r="J105" s="60" t="s">
        <v>151</v>
      </c>
      <c r="N105" s="83"/>
      <c r="O105" s="83"/>
      <c r="Q105" s="15"/>
    </row>
    <row r="106" spans="1:17" ht="21" customHeight="1" x14ac:dyDescent="0.2">
      <c r="A106" s="36">
        <v>294</v>
      </c>
      <c r="B106" s="84" t="s">
        <v>849</v>
      </c>
      <c r="C106" s="61" t="s">
        <v>855</v>
      </c>
      <c r="D106" s="62" t="s">
        <v>274</v>
      </c>
      <c r="E106" s="60" t="s">
        <v>10</v>
      </c>
      <c r="F106" s="60" t="s">
        <v>61</v>
      </c>
      <c r="G106" s="64">
        <v>20.5</v>
      </c>
      <c r="H106" s="63">
        <v>2</v>
      </c>
      <c r="I106" s="63"/>
      <c r="J106" s="60" t="s">
        <v>380</v>
      </c>
      <c r="N106" s="83"/>
      <c r="O106" s="83"/>
      <c r="Q106" s="15"/>
    </row>
    <row r="107" spans="1:17" ht="21" customHeight="1" x14ac:dyDescent="0.2">
      <c r="A107" s="36">
        <v>258</v>
      </c>
      <c r="B107" s="84" t="s">
        <v>504</v>
      </c>
      <c r="C107" s="61" t="s">
        <v>551</v>
      </c>
      <c r="D107" s="62" t="s">
        <v>59</v>
      </c>
      <c r="E107" s="60" t="s">
        <v>8</v>
      </c>
      <c r="F107" s="107" t="s">
        <v>13</v>
      </c>
      <c r="G107" s="64">
        <v>21.25</v>
      </c>
      <c r="H107" s="63">
        <v>1</v>
      </c>
      <c r="I107" s="63"/>
      <c r="J107" s="60" t="s">
        <v>123</v>
      </c>
      <c r="N107" s="83"/>
      <c r="O107" s="83"/>
      <c r="Q107" s="15"/>
    </row>
    <row r="108" spans="1:17" ht="21" customHeight="1" x14ac:dyDescent="0.2">
      <c r="A108" s="36">
        <v>226</v>
      </c>
      <c r="B108" s="84" t="s">
        <v>944</v>
      </c>
      <c r="C108" s="61" t="s">
        <v>950</v>
      </c>
      <c r="D108" s="62" t="s">
        <v>257</v>
      </c>
      <c r="E108" s="60" t="s">
        <v>10</v>
      </c>
      <c r="F108" s="60" t="s">
        <v>61</v>
      </c>
      <c r="G108" s="64">
        <v>21</v>
      </c>
      <c r="H108" s="63">
        <v>3</v>
      </c>
      <c r="I108" s="63"/>
      <c r="J108" s="60" t="s">
        <v>419</v>
      </c>
      <c r="N108" s="83"/>
      <c r="O108" s="83"/>
      <c r="Q108" s="15"/>
    </row>
    <row r="109" spans="1:17" ht="21" customHeight="1" x14ac:dyDescent="0.2">
      <c r="A109" s="36">
        <v>519</v>
      </c>
      <c r="B109" s="84" t="s">
        <v>968</v>
      </c>
      <c r="C109" s="61" t="s">
        <v>973</v>
      </c>
      <c r="D109" s="62" t="s">
        <v>357</v>
      </c>
      <c r="E109" s="60" t="s">
        <v>10</v>
      </c>
      <c r="F109" s="60" t="s">
        <v>61</v>
      </c>
      <c r="G109" s="64">
        <v>20.75</v>
      </c>
      <c r="H109" s="63">
        <v>3</v>
      </c>
      <c r="I109" s="63"/>
      <c r="J109" s="60" t="s">
        <v>94</v>
      </c>
      <c r="N109" s="83"/>
      <c r="O109" s="83"/>
      <c r="Q109" s="15"/>
    </row>
    <row r="110" spans="1:17" ht="21" customHeight="1" x14ac:dyDescent="0.2">
      <c r="A110" s="36">
        <v>136</v>
      </c>
      <c r="B110" s="84" t="s">
        <v>501</v>
      </c>
      <c r="C110" s="61" t="s">
        <v>561</v>
      </c>
      <c r="D110" s="62" t="s">
        <v>185</v>
      </c>
      <c r="E110" s="60" t="s">
        <v>10</v>
      </c>
      <c r="F110" s="60" t="s">
        <v>61</v>
      </c>
      <c r="G110" s="64">
        <v>22.75</v>
      </c>
      <c r="H110" s="63">
        <v>2</v>
      </c>
      <c r="I110" s="63"/>
      <c r="J110" s="60" t="s">
        <v>186</v>
      </c>
      <c r="N110" s="83"/>
      <c r="O110" s="83"/>
      <c r="Q110" s="15"/>
    </row>
    <row r="111" spans="1:17" ht="21" customHeight="1" x14ac:dyDescent="0.2">
      <c r="A111" s="36">
        <v>342</v>
      </c>
      <c r="B111" s="84" t="s">
        <v>915</v>
      </c>
      <c r="C111" s="61" t="s">
        <v>920</v>
      </c>
      <c r="D111" s="62" t="s">
        <v>273</v>
      </c>
      <c r="E111" s="60" t="s">
        <v>10</v>
      </c>
      <c r="F111" s="60" t="s">
        <v>61</v>
      </c>
      <c r="G111" s="64">
        <v>20.25</v>
      </c>
      <c r="H111" s="63">
        <v>3</v>
      </c>
      <c r="I111" s="63"/>
      <c r="J111" s="60" t="s">
        <v>130</v>
      </c>
      <c r="N111" s="83"/>
      <c r="O111" s="83"/>
      <c r="Q111" s="15"/>
    </row>
    <row r="112" spans="1:17" ht="21" customHeight="1" x14ac:dyDescent="0.2">
      <c r="A112" s="36">
        <v>242</v>
      </c>
      <c r="B112" s="84" t="s">
        <v>777</v>
      </c>
      <c r="C112" s="61" t="s">
        <v>789</v>
      </c>
      <c r="D112" s="62" t="s">
        <v>131</v>
      </c>
      <c r="E112" s="60" t="s">
        <v>10</v>
      </c>
      <c r="F112" s="60" t="s">
        <v>61</v>
      </c>
      <c r="G112" s="64">
        <v>19.75</v>
      </c>
      <c r="H112" s="63">
        <v>2</v>
      </c>
      <c r="I112" s="63"/>
      <c r="J112" s="60" t="s">
        <v>96</v>
      </c>
      <c r="N112" s="83"/>
      <c r="O112" s="83"/>
      <c r="Q112" s="15"/>
    </row>
    <row r="113" spans="1:17" ht="21" customHeight="1" x14ac:dyDescent="0.2">
      <c r="A113" s="36">
        <v>250</v>
      </c>
      <c r="B113" s="84" t="s">
        <v>946</v>
      </c>
      <c r="C113" s="61" t="s">
        <v>952</v>
      </c>
      <c r="D113" s="62" t="s">
        <v>420</v>
      </c>
      <c r="E113" s="60" t="s">
        <v>10</v>
      </c>
      <c r="F113" s="60" t="s">
        <v>61</v>
      </c>
      <c r="G113" s="64">
        <v>21</v>
      </c>
      <c r="H113" s="63">
        <v>3</v>
      </c>
      <c r="I113" s="63"/>
      <c r="J113" s="60" t="s">
        <v>123</v>
      </c>
      <c r="N113" s="83"/>
      <c r="O113" s="83"/>
      <c r="Q113" s="15"/>
    </row>
    <row r="114" spans="1:17" ht="21" customHeight="1" x14ac:dyDescent="0.2">
      <c r="A114" s="36">
        <v>452</v>
      </c>
      <c r="B114" s="84" t="s">
        <v>894</v>
      </c>
      <c r="C114" s="61" t="s">
        <v>902</v>
      </c>
      <c r="D114" s="62" t="s">
        <v>118</v>
      </c>
      <c r="E114" s="60" t="s">
        <v>8</v>
      </c>
      <c r="F114" s="60" t="s">
        <v>61</v>
      </c>
      <c r="G114" s="64">
        <v>21.25</v>
      </c>
      <c r="H114" s="63">
        <v>3</v>
      </c>
      <c r="I114" s="63"/>
      <c r="J114" s="60" t="s">
        <v>400</v>
      </c>
      <c r="N114" s="83"/>
      <c r="O114" s="83"/>
      <c r="Q114" s="15"/>
    </row>
    <row r="115" spans="1:17" ht="21" customHeight="1" x14ac:dyDescent="0.2">
      <c r="A115" s="36">
        <v>502</v>
      </c>
      <c r="B115" s="84" t="s">
        <v>498</v>
      </c>
      <c r="C115" s="61" t="s">
        <v>576</v>
      </c>
      <c r="D115" s="62" t="s">
        <v>198</v>
      </c>
      <c r="E115" s="60" t="s">
        <v>10</v>
      </c>
      <c r="F115" s="60" t="s">
        <v>61</v>
      </c>
      <c r="G115" s="64">
        <v>20.75</v>
      </c>
      <c r="H115" s="63">
        <v>1</v>
      </c>
      <c r="I115" s="63"/>
      <c r="J115" s="60" t="s">
        <v>116</v>
      </c>
      <c r="N115" s="83"/>
      <c r="O115" s="83"/>
      <c r="Q115" s="15"/>
    </row>
    <row r="116" spans="1:17" ht="21" customHeight="1" x14ac:dyDescent="0.2">
      <c r="A116" s="36">
        <v>126</v>
      </c>
      <c r="B116" s="84" t="s">
        <v>504</v>
      </c>
      <c r="C116" s="61" t="s">
        <v>578</v>
      </c>
      <c r="D116" s="62" t="s">
        <v>199</v>
      </c>
      <c r="E116" s="60" t="s">
        <v>8</v>
      </c>
      <c r="F116" s="60" t="s">
        <v>61</v>
      </c>
      <c r="G116" s="64">
        <v>21.25</v>
      </c>
      <c r="H116" s="63">
        <v>2</v>
      </c>
      <c r="I116" s="63"/>
      <c r="J116" s="60" t="s">
        <v>121</v>
      </c>
      <c r="N116" s="83"/>
      <c r="O116" s="83"/>
      <c r="Q116" s="15"/>
    </row>
    <row r="117" spans="1:17" ht="19.5" customHeight="1" x14ac:dyDescent="0.2">
      <c r="A117" s="36">
        <v>357</v>
      </c>
      <c r="B117" s="84" t="s">
        <v>504</v>
      </c>
      <c r="C117" s="61" t="s">
        <v>599</v>
      </c>
      <c r="D117" s="62" t="s">
        <v>74</v>
      </c>
      <c r="E117" s="60" t="s">
        <v>10</v>
      </c>
      <c r="F117" s="60" t="s">
        <v>61</v>
      </c>
      <c r="G117" s="64">
        <v>24.25</v>
      </c>
      <c r="H117" s="63">
        <v>2</v>
      </c>
      <c r="I117" s="63"/>
      <c r="J117" s="60" t="s">
        <v>145</v>
      </c>
      <c r="N117" s="83"/>
      <c r="O117" s="83"/>
      <c r="Q117" s="15"/>
    </row>
    <row r="118" spans="1:17" ht="21" customHeight="1" x14ac:dyDescent="0.2">
      <c r="A118" s="36">
        <v>394</v>
      </c>
      <c r="B118" s="84" t="s">
        <v>946</v>
      </c>
      <c r="C118" s="61" t="s">
        <v>909</v>
      </c>
      <c r="D118" s="62" t="s">
        <v>422</v>
      </c>
      <c r="E118" s="60" t="s">
        <v>8</v>
      </c>
      <c r="F118" s="60" t="s">
        <v>61</v>
      </c>
      <c r="G118" s="64">
        <v>20.75</v>
      </c>
      <c r="H118" s="63">
        <v>3</v>
      </c>
      <c r="I118" s="63"/>
      <c r="J118" s="60" t="s">
        <v>123</v>
      </c>
      <c r="N118" s="83"/>
      <c r="O118" s="83"/>
      <c r="Q118" s="15"/>
    </row>
    <row r="119" spans="1:17" ht="21" customHeight="1" x14ac:dyDescent="0.2">
      <c r="A119" s="36">
        <v>282</v>
      </c>
      <c r="B119" s="84" t="s">
        <v>498</v>
      </c>
      <c r="C119" s="61" t="s">
        <v>602</v>
      </c>
      <c r="D119" s="62" t="s">
        <v>219</v>
      </c>
      <c r="E119" s="60" t="s">
        <v>8</v>
      </c>
      <c r="F119" s="60" t="s">
        <v>61</v>
      </c>
      <c r="G119" s="64">
        <v>22.5</v>
      </c>
      <c r="H119" s="63">
        <v>2</v>
      </c>
      <c r="I119" s="63"/>
      <c r="J119" s="60" t="s">
        <v>210</v>
      </c>
      <c r="N119" s="83"/>
      <c r="O119" s="83"/>
      <c r="Q119" s="15"/>
    </row>
    <row r="120" spans="1:17" ht="21" customHeight="1" x14ac:dyDescent="0.2">
      <c r="A120" s="36">
        <v>63</v>
      </c>
      <c r="B120" s="84" t="s">
        <v>851</v>
      </c>
      <c r="C120" s="61" t="s">
        <v>866</v>
      </c>
      <c r="D120" s="62" t="s">
        <v>338</v>
      </c>
      <c r="E120" s="60" t="s">
        <v>8</v>
      </c>
      <c r="F120" s="60" t="s">
        <v>61</v>
      </c>
      <c r="G120" s="64">
        <v>20</v>
      </c>
      <c r="H120" s="63">
        <v>2</v>
      </c>
      <c r="I120" s="63"/>
      <c r="J120" s="60" t="s">
        <v>165</v>
      </c>
      <c r="N120" s="83"/>
      <c r="O120" s="83"/>
      <c r="Q120" s="15"/>
    </row>
    <row r="121" spans="1:17" ht="21" customHeight="1" x14ac:dyDescent="0.2">
      <c r="A121" s="36">
        <v>473</v>
      </c>
      <c r="B121" s="84" t="s">
        <v>498</v>
      </c>
      <c r="C121" s="61" t="s">
        <v>618</v>
      </c>
      <c r="D121" s="62" t="s">
        <v>232</v>
      </c>
      <c r="E121" s="60" t="s">
        <v>8</v>
      </c>
      <c r="F121" s="60" t="s">
        <v>61</v>
      </c>
      <c r="G121" s="64">
        <v>20.5</v>
      </c>
      <c r="H121" s="63">
        <v>2</v>
      </c>
      <c r="I121" s="63"/>
      <c r="J121" s="60" t="s">
        <v>233</v>
      </c>
      <c r="N121" s="83"/>
      <c r="O121" s="83"/>
      <c r="Q121" s="15"/>
    </row>
    <row r="122" spans="1:17" ht="21" customHeight="1" x14ac:dyDescent="0.2">
      <c r="A122" s="36">
        <v>480</v>
      </c>
      <c r="B122" s="84" t="s">
        <v>773</v>
      </c>
      <c r="C122" s="61" t="s">
        <v>802</v>
      </c>
      <c r="D122" s="62" t="s">
        <v>353</v>
      </c>
      <c r="E122" s="60" t="s">
        <v>8</v>
      </c>
      <c r="F122" s="60" t="s">
        <v>61</v>
      </c>
      <c r="G122" s="64">
        <v>20.75</v>
      </c>
      <c r="H122" s="63">
        <v>2</v>
      </c>
      <c r="I122" s="63"/>
      <c r="J122" s="60" t="s">
        <v>334</v>
      </c>
      <c r="N122" s="83"/>
      <c r="O122" s="83"/>
      <c r="Q122" s="15"/>
    </row>
    <row r="123" spans="1:17" ht="21" customHeight="1" x14ac:dyDescent="0.2">
      <c r="A123" s="36">
        <v>99</v>
      </c>
      <c r="B123" s="84" t="s">
        <v>498</v>
      </c>
      <c r="C123" s="61" t="s">
        <v>629</v>
      </c>
      <c r="D123" s="62" t="s">
        <v>240</v>
      </c>
      <c r="E123" s="60" t="s">
        <v>8</v>
      </c>
      <c r="F123" s="60" t="s">
        <v>61</v>
      </c>
      <c r="G123" s="64">
        <v>20.25</v>
      </c>
      <c r="H123" s="63">
        <v>2</v>
      </c>
      <c r="I123" s="63"/>
      <c r="J123" s="60" t="s">
        <v>116</v>
      </c>
      <c r="N123" s="83"/>
      <c r="O123" s="83"/>
      <c r="Q123" s="15"/>
    </row>
    <row r="124" spans="1:17" ht="21" customHeight="1" x14ac:dyDescent="0.2">
      <c r="A124" s="36">
        <v>245</v>
      </c>
      <c r="B124" s="84" t="s">
        <v>501</v>
      </c>
      <c r="C124" s="61" t="s">
        <v>633</v>
      </c>
      <c r="D124" s="62" t="s">
        <v>244</v>
      </c>
      <c r="E124" s="60" t="s">
        <v>10</v>
      </c>
      <c r="F124" s="60" t="s">
        <v>61</v>
      </c>
      <c r="G124" s="64">
        <v>24.5</v>
      </c>
      <c r="H124" s="63">
        <v>1</v>
      </c>
      <c r="I124" s="63"/>
      <c r="J124" s="60" t="s">
        <v>245</v>
      </c>
      <c r="N124" s="83"/>
      <c r="O124" s="83"/>
      <c r="Q124" s="15"/>
    </row>
    <row r="125" spans="1:17" ht="21" customHeight="1" x14ac:dyDescent="0.2">
      <c r="A125" s="36">
        <v>244</v>
      </c>
      <c r="B125" s="84" t="s">
        <v>501</v>
      </c>
      <c r="C125" s="61" t="s">
        <v>642</v>
      </c>
      <c r="D125" s="62" t="s">
        <v>250</v>
      </c>
      <c r="E125" s="60" t="s">
        <v>10</v>
      </c>
      <c r="F125" s="60" t="s">
        <v>61</v>
      </c>
      <c r="G125" s="64">
        <v>22.25</v>
      </c>
      <c r="H125" s="63">
        <v>1</v>
      </c>
      <c r="I125" s="63"/>
      <c r="J125" s="60" t="s">
        <v>251</v>
      </c>
      <c r="N125" s="83"/>
      <c r="O125" s="83"/>
      <c r="Q125" s="15"/>
    </row>
    <row r="126" spans="1:17" ht="21" customHeight="1" x14ac:dyDescent="0.2">
      <c r="A126" s="36">
        <v>287</v>
      </c>
      <c r="B126" s="84" t="s">
        <v>498</v>
      </c>
      <c r="C126" s="61" t="s">
        <v>649</v>
      </c>
      <c r="D126" s="62" t="s">
        <v>257</v>
      </c>
      <c r="E126" s="60" t="s">
        <v>8</v>
      </c>
      <c r="F126" s="60" t="s">
        <v>61</v>
      </c>
      <c r="G126" s="64">
        <v>24</v>
      </c>
      <c r="H126" s="63">
        <v>2</v>
      </c>
      <c r="I126" s="63"/>
      <c r="J126" s="60" t="s">
        <v>116</v>
      </c>
      <c r="N126" s="83"/>
      <c r="O126" s="83"/>
      <c r="Q126" s="15"/>
    </row>
    <row r="127" spans="1:17" ht="21" customHeight="1" x14ac:dyDescent="0.2">
      <c r="A127" s="36">
        <v>491</v>
      </c>
      <c r="B127" s="84" t="s">
        <v>498</v>
      </c>
      <c r="C127" s="61" t="s">
        <v>656</v>
      </c>
      <c r="D127" s="62" t="s">
        <v>152</v>
      </c>
      <c r="E127" s="60" t="s">
        <v>10</v>
      </c>
      <c r="F127" s="60" t="s">
        <v>61</v>
      </c>
      <c r="G127" s="64">
        <v>21.75</v>
      </c>
      <c r="H127" s="63">
        <v>3</v>
      </c>
      <c r="I127" s="63"/>
      <c r="J127" s="60" t="s">
        <v>116</v>
      </c>
      <c r="N127" s="83"/>
      <c r="O127" s="83"/>
      <c r="Q127" s="15"/>
    </row>
    <row r="128" spans="1:17" ht="21" customHeight="1" x14ac:dyDescent="0.2">
      <c r="A128" s="36">
        <v>446</v>
      </c>
      <c r="B128" s="84" t="s">
        <v>847</v>
      </c>
      <c r="C128" s="61" t="s">
        <v>872</v>
      </c>
      <c r="D128" s="62" t="s">
        <v>388</v>
      </c>
      <c r="E128" s="60" t="s">
        <v>8</v>
      </c>
      <c r="F128" s="60" t="s">
        <v>61</v>
      </c>
      <c r="G128" s="64">
        <v>20</v>
      </c>
      <c r="H128" s="63">
        <v>2</v>
      </c>
      <c r="I128" s="63"/>
      <c r="J128" s="60" t="s">
        <v>376</v>
      </c>
      <c r="N128" s="83"/>
      <c r="O128" s="83"/>
      <c r="Q128" s="15"/>
    </row>
    <row r="129" spans="1:17" ht="17.25" customHeight="1" x14ac:dyDescent="0.2">
      <c r="A129" s="36">
        <v>184</v>
      </c>
      <c r="B129" s="84" t="s">
        <v>894</v>
      </c>
      <c r="C129" s="61" t="s">
        <v>912</v>
      </c>
      <c r="D129" s="62" t="s">
        <v>391</v>
      </c>
      <c r="E129" s="60" t="s">
        <v>10</v>
      </c>
      <c r="F129" s="60" t="s">
        <v>61</v>
      </c>
      <c r="G129" s="64">
        <v>21.75</v>
      </c>
      <c r="H129" s="63">
        <v>3</v>
      </c>
      <c r="I129" s="63"/>
      <c r="J129" s="60" t="s">
        <v>301</v>
      </c>
      <c r="N129" s="83"/>
      <c r="O129" s="83"/>
      <c r="Q129" s="15"/>
    </row>
    <row r="130" spans="1:17" ht="21" customHeight="1" x14ac:dyDescent="0.2">
      <c r="A130" s="36">
        <v>30</v>
      </c>
      <c r="B130" s="84" t="s">
        <v>498</v>
      </c>
      <c r="C130" s="61" t="s">
        <v>689</v>
      </c>
      <c r="D130" s="62" t="s">
        <v>198</v>
      </c>
      <c r="E130" s="60" t="s">
        <v>8</v>
      </c>
      <c r="F130" s="60" t="s">
        <v>61</v>
      </c>
      <c r="G130" s="64">
        <v>22.5</v>
      </c>
      <c r="H130" s="63">
        <v>2</v>
      </c>
      <c r="I130" s="63"/>
      <c r="J130" s="60" t="s">
        <v>116</v>
      </c>
      <c r="N130" s="83"/>
      <c r="O130" s="83"/>
      <c r="Q130" s="15"/>
    </row>
    <row r="131" spans="1:17" ht="21" customHeight="1" x14ac:dyDescent="0.2">
      <c r="A131" s="36">
        <v>31</v>
      </c>
      <c r="B131" s="84" t="s">
        <v>481</v>
      </c>
      <c r="C131" s="61" t="s">
        <v>486</v>
      </c>
      <c r="D131" s="62" t="s">
        <v>103</v>
      </c>
      <c r="E131" s="60" t="s">
        <v>8</v>
      </c>
      <c r="F131" s="60" t="s">
        <v>61</v>
      </c>
      <c r="G131" s="64">
        <v>20.75</v>
      </c>
      <c r="H131" s="63">
        <v>3</v>
      </c>
      <c r="I131" s="63"/>
      <c r="J131" s="60" t="s">
        <v>94</v>
      </c>
      <c r="N131" s="83"/>
      <c r="O131" s="83"/>
      <c r="Q131" s="15"/>
    </row>
    <row r="132" spans="1:17" ht="21" customHeight="1" x14ac:dyDescent="0.2">
      <c r="A132" s="36">
        <v>499</v>
      </c>
      <c r="B132" s="84" t="s">
        <v>504</v>
      </c>
      <c r="C132" s="61" t="s">
        <v>711</v>
      </c>
      <c r="D132" s="62" t="s">
        <v>144</v>
      </c>
      <c r="E132" s="60" t="s">
        <v>8</v>
      </c>
      <c r="F132" s="60" t="s">
        <v>61</v>
      </c>
      <c r="G132" s="64">
        <v>24.75</v>
      </c>
      <c r="H132" s="63">
        <v>2</v>
      </c>
      <c r="I132" s="63"/>
      <c r="J132" s="60" t="s">
        <v>163</v>
      </c>
      <c r="N132" s="83"/>
      <c r="O132" s="83"/>
      <c r="Q132" s="15"/>
    </row>
    <row r="133" spans="1:17" ht="21" customHeight="1" x14ac:dyDescent="0.2">
      <c r="A133" s="36">
        <v>269</v>
      </c>
      <c r="B133" s="84" t="s">
        <v>498</v>
      </c>
      <c r="C133" s="61" t="s">
        <v>716</v>
      </c>
      <c r="D133" s="62" t="s">
        <v>291</v>
      </c>
      <c r="E133" s="60" t="s">
        <v>8</v>
      </c>
      <c r="F133" s="60" t="s">
        <v>61</v>
      </c>
      <c r="G133" s="64">
        <v>19.75</v>
      </c>
      <c r="H133" s="63">
        <v>1</v>
      </c>
      <c r="I133" s="63"/>
      <c r="J133" s="60" t="s">
        <v>116</v>
      </c>
      <c r="N133" s="83"/>
      <c r="O133" s="83"/>
      <c r="Q133" s="15"/>
    </row>
    <row r="134" spans="1:17" ht="21" customHeight="1" x14ac:dyDescent="0.2">
      <c r="A134" s="36">
        <v>334</v>
      </c>
      <c r="B134" s="84" t="s">
        <v>498</v>
      </c>
      <c r="C134" s="61" t="s">
        <v>735</v>
      </c>
      <c r="D134" s="62" t="s">
        <v>309</v>
      </c>
      <c r="E134" s="60" t="s">
        <v>8</v>
      </c>
      <c r="F134" s="60" t="s">
        <v>61</v>
      </c>
      <c r="G134" s="64">
        <v>28.5</v>
      </c>
      <c r="H134" s="63">
        <v>1</v>
      </c>
      <c r="I134" s="63"/>
      <c r="J134" s="60" t="s">
        <v>116</v>
      </c>
      <c r="N134" s="83"/>
      <c r="O134" s="83"/>
      <c r="Q134" s="15"/>
    </row>
    <row r="135" spans="1:17" ht="21" customHeight="1" x14ac:dyDescent="0.2">
      <c r="A135" s="36">
        <v>318</v>
      </c>
      <c r="B135" s="84" t="s">
        <v>966</v>
      </c>
      <c r="C135" s="61" t="s">
        <v>992</v>
      </c>
      <c r="D135" s="62" t="s">
        <v>173</v>
      </c>
      <c r="E135" s="60" t="s">
        <v>10</v>
      </c>
      <c r="F135" s="60" t="s">
        <v>61</v>
      </c>
      <c r="G135" s="64">
        <v>20.5</v>
      </c>
      <c r="H135" s="63">
        <v>3</v>
      </c>
      <c r="I135" s="63"/>
      <c r="J135" s="60" t="s">
        <v>436</v>
      </c>
      <c r="N135" s="83"/>
      <c r="O135" s="83"/>
      <c r="Q135" s="15"/>
    </row>
    <row r="136" spans="1:17" ht="21" customHeight="1" x14ac:dyDescent="0.2">
      <c r="A136" s="36">
        <v>533</v>
      </c>
      <c r="B136" s="84" t="s">
        <v>501</v>
      </c>
      <c r="C136" s="61" t="s">
        <v>749</v>
      </c>
      <c r="D136" s="62" t="s">
        <v>262</v>
      </c>
      <c r="E136" s="60" t="s">
        <v>10</v>
      </c>
      <c r="F136" s="60" t="s">
        <v>61</v>
      </c>
      <c r="G136" s="64">
        <v>20.5</v>
      </c>
      <c r="H136" s="63">
        <v>1</v>
      </c>
      <c r="I136" s="63"/>
      <c r="J136" s="60" t="s">
        <v>163</v>
      </c>
      <c r="N136" s="83"/>
      <c r="O136" s="83"/>
      <c r="Q136" s="15"/>
    </row>
    <row r="137" spans="1:17" ht="21" customHeight="1" x14ac:dyDescent="0.2">
      <c r="A137" s="36">
        <v>199</v>
      </c>
      <c r="B137" s="84" t="s">
        <v>504</v>
      </c>
      <c r="C137" s="61" t="s">
        <v>750</v>
      </c>
      <c r="D137" s="62" t="s">
        <v>315</v>
      </c>
      <c r="E137" s="60" t="s">
        <v>10</v>
      </c>
      <c r="F137" s="60" t="s">
        <v>61</v>
      </c>
      <c r="G137" s="64">
        <v>25</v>
      </c>
      <c r="H137" s="63">
        <v>1</v>
      </c>
      <c r="I137" s="63"/>
      <c r="J137" s="60" t="s">
        <v>123</v>
      </c>
      <c r="N137" s="83"/>
      <c r="O137" s="83"/>
      <c r="Q137" s="15"/>
    </row>
    <row r="138" spans="1:17" ht="21" customHeight="1" x14ac:dyDescent="0.2">
      <c r="A138" s="36">
        <v>263</v>
      </c>
      <c r="B138" s="84" t="s">
        <v>827</v>
      </c>
      <c r="C138" s="61" t="s">
        <v>838</v>
      </c>
      <c r="D138" s="62" t="s">
        <v>219</v>
      </c>
      <c r="E138" s="60" t="s">
        <v>8</v>
      </c>
      <c r="F138" s="60" t="s">
        <v>61</v>
      </c>
      <c r="G138" s="64">
        <v>25</v>
      </c>
      <c r="H138" s="63">
        <v>2</v>
      </c>
      <c r="I138" s="63"/>
      <c r="J138" s="60" t="s">
        <v>334</v>
      </c>
      <c r="N138" s="83"/>
      <c r="O138" s="83"/>
      <c r="Q138" s="15"/>
    </row>
    <row r="139" spans="1:17" ht="21" customHeight="1" x14ac:dyDescent="0.2">
      <c r="A139" s="36">
        <v>367</v>
      </c>
      <c r="B139" s="84" t="s">
        <v>894</v>
      </c>
      <c r="C139" s="61" t="s">
        <v>914</v>
      </c>
      <c r="D139" s="62" t="s">
        <v>220</v>
      </c>
      <c r="E139" s="60" t="s">
        <v>8</v>
      </c>
      <c r="F139" s="60" t="s">
        <v>61</v>
      </c>
      <c r="G139" s="64">
        <v>22.25</v>
      </c>
      <c r="H139" s="63">
        <v>3</v>
      </c>
      <c r="I139" s="63"/>
      <c r="J139" s="60" t="s">
        <v>400</v>
      </c>
      <c r="N139" s="83"/>
      <c r="O139" s="83"/>
      <c r="Q139" s="15"/>
    </row>
    <row r="140" spans="1:17" ht="21" customHeight="1" x14ac:dyDescent="0.2">
      <c r="A140" s="36">
        <v>501</v>
      </c>
      <c r="B140" s="84" t="s">
        <v>504</v>
      </c>
      <c r="C140" s="61" t="s">
        <v>769</v>
      </c>
      <c r="D140" s="62" t="s">
        <v>328</v>
      </c>
      <c r="E140" s="60" t="s">
        <v>8</v>
      </c>
      <c r="F140" s="60" t="s">
        <v>61</v>
      </c>
      <c r="G140" s="64">
        <v>24</v>
      </c>
      <c r="H140" s="63">
        <v>2</v>
      </c>
      <c r="I140" s="63"/>
      <c r="J140" s="60" t="s">
        <v>123</v>
      </c>
      <c r="N140" s="83"/>
      <c r="O140" s="83"/>
      <c r="Q140" s="15"/>
    </row>
    <row r="141" spans="1:17" ht="21" customHeight="1" x14ac:dyDescent="0.2">
      <c r="A141" s="36">
        <v>540</v>
      </c>
      <c r="B141" s="84" t="s">
        <v>931</v>
      </c>
      <c r="C141" s="61" t="s">
        <v>932</v>
      </c>
      <c r="D141" s="62" t="s">
        <v>411</v>
      </c>
      <c r="E141" s="60" t="s">
        <v>8</v>
      </c>
      <c r="F141" s="60" t="s">
        <v>1060</v>
      </c>
      <c r="G141" s="64">
        <v>21.25</v>
      </c>
      <c r="H141" s="63">
        <v>3</v>
      </c>
      <c r="I141" s="63"/>
      <c r="J141" s="60" t="s">
        <v>96</v>
      </c>
      <c r="N141" s="83"/>
      <c r="O141" s="83"/>
      <c r="Q141" s="15"/>
    </row>
    <row r="142" spans="1:17" ht="21" customHeight="1" x14ac:dyDescent="0.2">
      <c r="A142" s="36">
        <v>396</v>
      </c>
      <c r="B142" s="84" t="s">
        <v>827</v>
      </c>
      <c r="C142" s="61" t="s">
        <v>829</v>
      </c>
      <c r="D142" s="62" t="s">
        <v>231</v>
      </c>
      <c r="E142" s="60" t="s">
        <v>8</v>
      </c>
      <c r="F142" s="60" t="s">
        <v>1060</v>
      </c>
      <c r="G142" s="64">
        <v>25</v>
      </c>
      <c r="H142" s="63">
        <v>2</v>
      </c>
      <c r="I142" s="63"/>
      <c r="J142" s="60" t="s">
        <v>334</v>
      </c>
      <c r="N142" s="83"/>
      <c r="O142" s="83"/>
      <c r="Q142" s="15"/>
    </row>
    <row r="143" spans="1:17" ht="21" customHeight="1" x14ac:dyDescent="0.2">
      <c r="A143" s="36">
        <v>125</v>
      </c>
      <c r="B143" s="84" t="s">
        <v>777</v>
      </c>
      <c r="C143" s="61" t="s">
        <v>783</v>
      </c>
      <c r="D143" s="62" t="s">
        <v>340</v>
      </c>
      <c r="E143" s="60" t="s">
        <v>8</v>
      </c>
      <c r="F143" s="60" t="s">
        <v>1060</v>
      </c>
      <c r="G143" s="64">
        <v>22.25</v>
      </c>
      <c r="H143" s="63">
        <v>3</v>
      </c>
      <c r="I143" s="63"/>
      <c r="J143" s="60" t="s">
        <v>96</v>
      </c>
      <c r="N143" s="83"/>
      <c r="O143" s="83"/>
      <c r="Q143" s="15"/>
    </row>
    <row r="144" spans="1:17" ht="21" customHeight="1" x14ac:dyDescent="0.2">
      <c r="A144" s="36">
        <v>340</v>
      </c>
      <c r="B144" s="84" t="s">
        <v>501</v>
      </c>
      <c r="C144" s="61" t="s">
        <v>536</v>
      </c>
      <c r="D144" s="62" t="s">
        <v>55</v>
      </c>
      <c r="E144" s="60" t="s">
        <v>10</v>
      </c>
      <c r="F144" s="60" t="s">
        <v>1060</v>
      </c>
      <c r="G144" s="64">
        <v>20.75</v>
      </c>
      <c r="H144" s="63">
        <v>1</v>
      </c>
      <c r="I144" s="63"/>
      <c r="J144" s="60" t="s">
        <v>130</v>
      </c>
      <c r="N144" s="83"/>
      <c r="O144" s="83"/>
      <c r="Q144" s="15"/>
    </row>
    <row r="145" spans="1:17" ht="21" customHeight="1" x14ac:dyDescent="0.2">
      <c r="A145" s="36">
        <v>317</v>
      </c>
      <c r="B145" s="84" t="s">
        <v>504</v>
      </c>
      <c r="C145" s="61" t="s">
        <v>529</v>
      </c>
      <c r="D145" s="62" t="s">
        <v>152</v>
      </c>
      <c r="E145" s="60" t="s">
        <v>10</v>
      </c>
      <c r="F145" s="60" t="s">
        <v>1060</v>
      </c>
      <c r="G145" s="64">
        <v>19.5</v>
      </c>
      <c r="H145" s="63">
        <v>2</v>
      </c>
      <c r="I145" s="63"/>
      <c r="J145" s="60" t="s">
        <v>153</v>
      </c>
      <c r="N145" s="83"/>
      <c r="O145" s="83"/>
      <c r="Q145" s="15"/>
    </row>
    <row r="146" spans="1:17" ht="21" customHeight="1" x14ac:dyDescent="0.2">
      <c r="A146" s="36">
        <v>430</v>
      </c>
      <c r="B146" s="84" t="s">
        <v>483</v>
      </c>
      <c r="C146" s="61" t="s">
        <v>484</v>
      </c>
      <c r="D146" s="62" t="s">
        <v>101</v>
      </c>
      <c r="E146" s="60" t="s">
        <v>8</v>
      </c>
      <c r="F146" s="60" t="s">
        <v>1060</v>
      </c>
      <c r="G146" s="64">
        <v>20.75</v>
      </c>
      <c r="H146" s="63">
        <v>3</v>
      </c>
      <c r="I146" s="63"/>
      <c r="J146" s="60" t="s">
        <v>94</v>
      </c>
      <c r="N146" s="83"/>
      <c r="O146" s="83"/>
      <c r="Q146" s="15"/>
    </row>
    <row r="147" spans="1:17" ht="21" customHeight="1" x14ac:dyDescent="0.2">
      <c r="A147" s="36">
        <v>327</v>
      </c>
      <c r="B147" s="84" t="s">
        <v>501</v>
      </c>
      <c r="C147" s="61" t="s">
        <v>552</v>
      </c>
      <c r="D147" s="62" t="s">
        <v>174</v>
      </c>
      <c r="E147" s="60" t="s">
        <v>8</v>
      </c>
      <c r="F147" s="60" t="s">
        <v>1060</v>
      </c>
      <c r="G147" s="64">
        <v>22.5</v>
      </c>
      <c r="H147" s="63">
        <v>2</v>
      </c>
      <c r="I147" s="63"/>
      <c r="J147" s="60" t="s">
        <v>175</v>
      </c>
      <c r="N147" s="83"/>
      <c r="O147" s="83"/>
      <c r="Q147" s="15"/>
    </row>
    <row r="148" spans="1:17" ht="21" customHeight="1" x14ac:dyDescent="0.2">
      <c r="A148" s="36">
        <v>426</v>
      </c>
      <c r="B148" s="84" t="s">
        <v>968</v>
      </c>
      <c r="C148" s="61" t="s">
        <v>974</v>
      </c>
      <c r="D148" s="62" t="s">
        <v>430</v>
      </c>
      <c r="E148" s="60" t="s">
        <v>10</v>
      </c>
      <c r="F148" s="60" t="s">
        <v>1060</v>
      </c>
      <c r="G148" s="64">
        <v>21.75</v>
      </c>
      <c r="H148" s="63">
        <v>3</v>
      </c>
      <c r="I148" s="63"/>
      <c r="J148" s="60" t="s">
        <v>197</v>
      </c>
      <c r="N148" s="83"/>
      <c r="O148" s="83"/>
      <c r="Q148" s="15"/>
    </row>
    <row r="149" spans="1:17" ht="21" customHeight="1" x14ac:dyDescent="0.2">
      <c r="A149" s="36">
        <v>180</v>
      </c>
      <c r="B149" s="84" t="s">
        <v>827</v>
      </c>
      <c r="C149" s="61" t="s">
        <v>832</v>
      </c>
      <c r="D149" s="62" t="s">
        <v>327</v>
      </c>
      <c r="E149" s="60" t="s">
        <v>10</v>
      </c>
      <c r="F149" s="60" t="s">
        <v>1060</v>
      </c>
      <c r="G149" s="64">
        <v>25</v>
      </c>
      <c r="H149" s="63">
        <v>1</v>
      </c>
      <c r="I149" s="63"/>
      <c r="J149" s="60" t="s">
        <v>334</v>
      </c>
      <c r="N149" s="83"/>
      <c r="O149" s="83"/>
      <c r="Q149" s="15"/>
    </row>
    <row r="150" spans="1:17" ht="21" customHeight="1" x14ac:dyDescent="0.2">
      <c r="A150" s="36">
        <v>153</v>
      </c>
      <c r="B150" s="84" t="s">
        <v>968</v>
      </c>
      <c r="C150" s="61" t="s">
        <v>976</v>
      </c>
      <c r="D150" s="62" t="s">
        <v>432</v>
      </c>
      <c r="E150" s="60" t="s">
        <v>10</v>
      </c>
      <c r="F150" s="60" t="s">
        <v>1060</v>
      </c>
      <c r="G150" s="64">
        <v>21.75</v>
      </c>
      <c r="H150" s="63">
        <v>3</v>
      </c>
      <c r="I150" s="63"/>
      <c r="J150" s="60" t="s">
        <v>433</v>
      </c>
      <c r="N150" s="83"/>
      <c r="O150" s="83"/>
      <c r="Q150" s="15"/>
    </row>
    <row r="151" spans="1:17" ht="21" customHeight="1" x14ac:dyDescent="0.2">
      <c r="A151" s="36">
        <v>350</v>
      </c>
      <c r="B151" s="84" t="s">
        <v>498</v>
      </c>
      <c r="C151" s="61" t="s">
        <v>574</v>
      </c>
      <c r="D151" s="62" t="s">
        <v>195</v>
      </c>
      <c r="E151" s="60" t="s">
        <v>10</v>
      </c>
      <c r="F151" s="60" t="s">
        <v>1060</v>
      </c>
      <c r="G151" s="64">
        <v>24.75</v>
      </c>
      <c r="H151" s="63">
        <v>1</v>
      </c>
      <c r="I151" s="63"/>
      <c r="J151" s="60" t="s">
        <v>116</v>
      </c>
      <c r="N151" s="83"/>
      <c r="O151" s="83"/>
      <c r="Q151" s="15"/>
    </row>
    <row r="152" spans="1:17" ht="21" customHeight="1" x14ac:dyDescent="0.2">
      <c r="A152" s="36">
        <v>531</v>
      </c>
      <c r="B152" s="84" t="s">
        <v>1000</v>
      </c>
      <c r="C152" s="61" t="s">
        <v>1005</v>
      </c>
      <c r="D152" s="62" t="s">
        <v>321</v>
      </c>
      <c r="E152" s="60" t="s">
        <v>10</v>
      </c>
      <c r="F152" s="60" t="s">
        <v>1060</v>
      </c>
      <c r="G152" s="64">
        <v>21</v>
      </c>
      <c r="H152" s="63">
        <v>3</v>
      </c>
      <c r="I152" s="63"/>
      <c r="J152" s="60" t="s">
        <v>197</v>
      </c>
      <c r="N152" s="83"/>
      <c r="O152" s="83"/>
    </row>
    <row r="153" spans="1:17" ht="21" customHeight="1" x14ac:dyDescent="0.2">
      <c r="A153" s="36">
        <v>221</v>
      </c>
      <c r="B153" s="84" t="s">
        <v>894</v>
      </c>
      <c r="C153" s="61" t="s">
        <v>905</v>
      </c>
      <c r="D153" s="62" t="s">
        <v>405</v>
      </c>
      <c r="E153" s="60" t="s">
        <v>10</v>
      </c>
      <c r="F153" s="60" t="s">
        <v>1060</v>
      </c>
      <c r="G153" s="64">
        <v>20.5</v>
      </c>
      <c r="H153" s="63">
        <v>2</v>
      </c>
      <c r="I153" s="63"/>
      <c r="J153" s="60" t="s">
        <v>119</v>
      </c>
      <c r="N153" s="83"/>
      <c r="O153" s="83"/>
      <c r="Q153" s="15"/>
    </row>
    <row r="154" spans="1:17" ht="21" customHeight="1" x14ac:dyDescent="0.2">
      <c r="A154" s="36">
        <v>146</v>
      </c>
      <c r="B154" s="84" t="s">
        <v>847</v>
      </c>
      <c r="C154" s="61" t="s">
        <v>862</v>
      </c>
      <c r="D154" s="62" t="s">
        <v>117</v>
      </c>
      <c r="E154" s="60" t="s">
        <v>10</v>
      </c>
      <c r="F154" s="60" t="s">
        <v>1060</v>
      </c>
      <c r="G154" s="64">
        <v>20.5</v>
      </c>
      <c r="H154" s="63">
        <v>2</v>
      </c>
      <c r="I154" s="63"/>
      <c r="J154" s="60" t="s">
        <v>310</v>
      </c>
      <c r="N154" s="83"/>
      <c r="O154" s="83"/>
      <c r="Q154" s="15"/>
    </row>
    <row r="155" spans="1:17" ht="21" customHeight="1" x14ac:dyDescent="0.2">
      <c r="A155" s="36">
        <v>293</v>
      </c>
      <c r="B155" s="84" t="s">
        <v>839</v>
      </c>
      <c r="C155" s="61" t="s">
        <v>844</v>
      </c>
      <c r="D155" s="62" t="s">
        <v>373</v>
      </c>
      <c r="E155" s="60" t="s">
        <v>8</v>
      </c>
      <c r="F155" s="60" t="s">
        <v>1060</v>
      </c>
      <c r="G155" s="64">
        <v>19.75</v>
      </c>
      <c r="H155" s="63">
        <v>1</v>
      </c>
      <c r="I155" s="63"/>
      <c r="J155" s="60" t="s">
        <v>322</v>
      </c>
      <c r="N155" s="83"/>
      <c r="O155" s="83"/>
      <c r="Q155" s="15"/>
    </row>
    <row r="156" spans="1:17" ht="21" customHeight="1" x14ac:dyDescent="0.2">
      <c r="A156" s="36">
        <v>478</v>
      </c>
      <c r="B156" s="84" t="s">
        <v>933</v>
      </c>
      <c r="C156" s="61" t="s">
        <v>33</v>
      </c>
      <c r="D156" s="62" t="s">
        <v>137</v>
      </c>
      <c r="E156" s="60" t="s">
        <v>10</v>
      </c>
      <c r="F156" s="60" t="s">
        <v>1060</v>
      </c>
      <c r="G156" s="64">
        <v>21</v>
      </c>
      <c r="H156" s="63">
        <v>3</v>
      </c>
      <c r="I156" s="63"/>
      <c r="J156" s="60" t="s">
        <v>412</v>
      </c>
      <c r="N156" s="83"/>
      <c r="O156" s="83"/>
      <c r="Q156" s="15"/>
    </row>
    <row r="157" spans="1:17" ht="21" customHeight="1" x14ac:dyDescent="0.2">
      <c r="A157" s="36">
        <v>395</v>
      </c>
      <c r="B157" s="84" t="s">
        <v>498</v>
      </c>
      <c r="C157" s="61" t="s">
        <v>612</v>
      </c>
      <c r="D157" s="62" t="s">
        <v>159</v>
      </c>
      <c r="E157" s="60" t="s">
        <v>8</v>
      </c>
      <c r="F157" s="60" t="s">
        <v>1060</v>
      </c>
      <c r="G157" s="64">
        <v>24</v>
      </c>
      <c r="H157" s="63">
        <v>2</v>
      </c>
      <c r="I157" s="63"/>
      <c r="J157" s="60" t="s">
        <v>116</v>
      </c>
      <c r="N157" s="83"/>
      <c r="O157" s="83"/>
      <c r="Q157" s="15"/>
    </row>
    <row r="158" spans="1:17" ht="21" customHeight="1" x14ac:dyDescent="0.2">
      <c r="A158" s="36">
        <v>19</v>
      </c>
      <c r="B158" s="84" t="s">
        <v>777</v>
      </c>
      <c r="C158" s="61" t="s">
        <v>801</v>
      </c>
      <c r="D158" s="62" t="s">
        <v>352</v>
      </c>
      <c r="E158" s="60" t="s">
        <v>10</v>
      </c>
      <c r="F158" s="60" t="s">
        <v>1060</v>
      </c>
      <c r="G158" s="64">
        <v>24.25</v>
      </c>
      <c r="H158" s="63">
        <v>2</v>
      </c>
      <c r="I158" s="63"/>
      <c r="J158" s="60" t="s">
        <v>96</v>
      </c>
      <c r="N158" s="83"/>
      <c r="O158" s="83"/>
      <c r="Q158" s="15"/>
    </row>
    <row r="159" spans="1:17" ht="21" customHeight="1" x14ac:dyDescent="0.2">
      <c r="A159" s="36">
        <v>514</v>
      </c>
      <c r="B159" s="84" t="s">
        <v>996</v>
      </c>
      <c r="C159" s="61" t="s">
        <v>1009</v>
      </c>
      <c r="D159" s="62" t="s">
        <v>318</v>
      </c>
      <c r="E159" s="60" t="s">
        <v>8</v>
      </c>
      <c r="F159" s="60" t="s">
        <v>1060</v>
      </c>
      <c r="G159" s="64">
        <v>25</v>
      </c>
      <c r="H159" s="63">
        <v>2</v>
      </c>
      <c r="I159" s="63"/>
      <c r="J159" s="60" t="s">
        <v>130</v>
      </c>
      <c r="N159" s="83"/>
      <c r="O159" s="83"/>
      <c r="Q159" s="15"/>
    </row>
    <row r="160" spans="1:17" ht="21" customHeight="1" x14ac:dyDescent="0.2">
      <c r="A160" s="36">
        <v>196</v>
      </c>
      <c r="B160" s="84" t="s">
        <v>501</v>
      </c>
      <c r="C160" s="61" t="s">
        <v>626</v>
      </c>
      <c r="D160" s="62" t="s">
        <v>239</v>
      </c>
      <c r="E160" s="60" t="s">
        <v>8</v>
      </c>
      <c r="F160" s="60" t="s">
        <v>1060</v>
      </c>
      <c r="G160" s="64">
        <v>32.25</v>
      </c>
      <c r="H160" s="63">
        <v>1</v>
      </c>
      <c r="I160" s="63"/>
      <c r="J160" s="60" t="s">
        <v>130</v>
      </c>
      <c r="N160" s="83"/>
      <c r="O160" s="83"/>
      <c r="Q160" s="15"/>
    </row>
    <row r="161" spans="1:17" ht="21" customHeight="1" x14ac:dyDescent="0.2">
      <c r="A161" s="36">
        <v>128</v>
      </c>
      <c r="B161" s="84" t="s">
        <v>847</v>
      </c>
      <c r="C161" s="61" t="s">
        <v>848</v>
      </c>
      <c r="D161" s="62" t="s">
        <v>375</v>
      </c>
      <c r="E161" s="60" t="s">
        <v>8</v>
      </c>
      <c r="F161" s="60" t="s">
        <v>1060</v>
      </c>
      <c r="G161" s="64">
        <v>20.75</v>
      </c>
      <c r="H161" s="63">
        <v>2</v>
      </c>
      <c r="I161" s="63"/>
      <c r="J161" s="60" t="s">
        <v>376</v>
      </c>
      <c r="N161" s="83"/>
      <c r="O161" s="83"/>
      <c r="Q161" s="15"/>
    </row>
    <row r="162" spans="1:17" ht="21" customHeight="1" x14ac:dyDescent="0.2">
      <c r="A162" s="36">
        <v>100</v>
      </c>
      <c r="B162" s="84" t="s">
        <v>498</v>
      </c>
      <c r="C162" s="61" t="s">
        <v>630</v>
      </c>
      <c r="D162" s="62" t="s">
        <v>241</v>
      </c>
      <c r="E162" s="60" t="s">
        <v>8</v>
      </c>
      <c r="F162" s="60" t="s">
        <v>1060</v>
      </c>
      <c r="G162" s="64">
        <v>24</v>
      </c>
      <c r="H162" s="63">
        <v>2</v>
      </c>
      <c r="I162" s="63"/>
      <c r="J162" s="60" t="s">
        <v>116</v>
      </c>
      <c r="N162" s="83"/>
      <c r="O162" s="83"/>
      <c r="Q162" s="15"/>
    </row>
    <row r="163" spans="1:17" ht="21" customHeight="1" x14ac:dyDescent="0.2">
      <c r="A163" s="36">
        <v>505</v>
      </c>
      <c r="B163" s="84" t="s">
        <v>475</v>
      </c>
      <c r="C163" s="61" t="s">
        <v>476</v>
      </c>
      <c r="D163" s="62" t="s">
        <v>93</v>
      </c>
      <c r="E163" s="60" t="s">
        <v>10</v>
      </c>
      <c r="F163" s="60" t="s">
        <v>1060</v>
      </c>
      <c r="G163" s="64">
        <v>20.75</v>
      </c>
      <c r="H163" s="63">
        <v>3</v>
      </c>
      <c r="I163" s="63"/>
      <c r="J163" s="60" t="s">
        <v>94</v>
      </c>
      <c r="N163" s="83"/>
      <c r="O163" s="83"/>
      <c r="Q163" s="15"/>
    </row>
    <row r="164" spans="1:17" ht="21" customHeight="1" x14ac:dyDescent="0.2">
      <c r="A164" s="36">
        <v>171</v>
      </c>
      <c r="B164" s="84" t="s">
        <v>501</v>
      </c>
      <c r="C164" s="61" t="s">
        <v>636</v>
      </c>
      <c r="D164" s="62" t="s">
        <v>218</v>
      </c>
      <c r="E164" s="60" t="s">
        <v>10</v>
      </c>
      <c r="F164" s="60" t="s">
        <v>1060</v>
      </c>
      <c r="G164" s="64">
        <v>19.25</v>
      </c>
      <c r="H164" s="63">
        <v>1</v>
      </c>
      <c r="I164" s="63"/>
      <c r="J164" s="60" t="s">
        <v>116</v>
      </c>
      <c r="N164" s="83"/>
      <c r="O164" s="83"/>
      <c r="Q164" s="15"/>
    </row>
    <row r="165" spans="1:17" ht="21" customHeight="1" x14ac:dyDescent="0.2">
      <c r="A165" s="36">
        <v>391</v>
      </c>
      <c r="B165" s="84" t="s">
        <v>501</v>
      </c>
      <c r="C165" s="61" t="s">
        <v>638</v>
      </c>
      <c r="D165" s="62" t="s">
        <v>66</v>
      </c>
      <c r="E165" s="60" t="s">
        <v>10</v>
      </c>
      <c r="F165" s="60" t="s">
        <v>1060</v>
      </c>
      <c r="G165" s="64">
        <v>20.5</v>
      </c>
      <c r="H165" s="63">
        <v>1</v>
      </c>
      <c r="I165" s="63"/>
      <c r="J165" s="60" t="s">
        <v>247</v>
      </c>
      <c r="N165" s="83"/>
      <c r="O165" s="83"/>
      <c r="Q165" s="15"/>
    </row>
    <row r="166" spans="1:17" ht="21" customHeight="1" x14ac:dyDescent="0.2">
      <c r="A166" s="36">
        <v>497</v>
      </c>
      <c r="B166" s="84" t="s">
        <v>773</v>
      </c>
      <c r="C166" s="61" t="s">
        <v>805</v>
      </c>
      <c r="D166" s="62" t="s">
        <v>224</v>
      </c>
      <c r="E166" s="60" t="s">
        <v>8</v>
      </c>
      <c r="F166" s="60" t="s">
        <v>1060</v>
      </c>
      <c r="G166" s="64">
        <v>20</v>
      </c>
      <c r="H166" s="63">
        <v>1</v>
      </c>
      <c r="I166" s="63"/>
      <c r="J166" s="60" t="s">
        <v>334</v>
      </c>
      <c r="N166" s="83"/>
      <c r="O166" s="83"/>
      <c r="Q166" s="15"/>
    </row>
    <row r="167" spans="1:17" ht="21" customHeight="1" x14ac:dyDescent="0.2">
      <c r="A167" s="36">
        <v>21</v>
      </c>
      <c r="B167" s="84" t="s">
        <v>931</v>
      </c>
      <c r="C167" s="61" t="s">
        <v>939</v>
      </c>
      <c r="D167" s="62" t="s">
        <v>326</v>
      </c>
      <c r="E167" s="60" t="s">
        <v>8</v>
      </c>
      <c r="F167" s="60" t="s">
        <v>1060</v>
      </c>
      <c r="G167" s="64">
        <v>22.25</v>
      </c>
      <c r="H167" s="63">
        <v>3</v>
      </c>
      <c r="I167" s="63"/>
      <c r="J167" s="60" t="s">
        <v>413</v>
      </c>
      <c r="N167" s="83"/>
      <c r="O167" s="83"/>
      <c r="Q167" s="15"/>
    </row>
    <row r="168" spans="1:17" ht="21" customHeight="1" x14ac:dyDescent="0.2">
      <c r="A168" s="36">
        <v>187</v>
      </c>
      <c r="B168" s="84" t="s">
        <v>851</v>
      </c>
      <c r="C168" s="61" t="s">
        <v>871</v>
      </c>
      <c r="D168" s="62" t="s">
        <v>383</v>
      </c>
      <c r="E168" s="60" t="s">
        <v>8</v>
      </c>
      <c r="F168" s="60" t="s">
        <v>1060</v>
      </c>
      <c r="G168" s="64">
        <v>20</v>
      </c>
      <c r="H168" s="63">
        <v>2</v>
      </c>
      <c r="I168" s="63"/>
      <c r="J168" s="60" t="s">
        <v>334</v>
      </c>
      <c r="N168" s="83"/>
      <c r="O168" s="83"/>
      <c r="Q168" s="15"/>
    </row>
    <row r="169" spans="1:17" ht="21" customHeight="1" x14ac:dyDescent="0.2">
      <c r="A169" s="36">
        <v>129</v>
      </c>
      <c r="B169" s="61" t="s">
        <v>64</v>
      </c>
      <c r="C169" s="61" t="s">
        <v>1042</v>
      </c>
      <c r="D169" s="62"/>
      <c r="E169" s="60" t="s">
        <v>10</v>
      </c>
      <c r="F169" s="60" t="s">
        <v>1060</v>
      </c>
      <c r="G169" s="60"/>
      <c r="H169" s="63"/>
      <c r="I169" s="63" t="s">
        <v>41</v>
      </c>
      <c r="J169" s="60"/>
      <c r="N169" s="83"/>
      <c r="O169" s="83"/>
      <c r="Q169" s="15"/>
    </row>
    <row r="170" spans="1:17" ht="21" customHeight="1" x14ac:dyDescent="0.2">
      <c r="A170" s="36">
        <v>295</v>
      </c>
      <c r="B170" s="84" t="s">
        <v>504</v>
      </c>
      <c r="C170" s="61" t="s">
        <v>671</v>
      </c>
      <c r="D170" s="62" t="s">
        <v>265</v>
      </c>
      <c r="E170" s="60" t="s">
        <v>10</v>
      </c>
      <c r="F170" s="60" t="s">
        <v>1060</v>
      </c>
      <c r="G170" s="64">
        <v>22.25</v>
      </c>
      <c r="H170" s="63">
        <v>2</v>
      </c>
      <c r="I170" s="63"/>
      <c r="J170" s="60" t="s">
        <v>266</v>
      </c>
      <c r="N170" s="83"/>
      <c r="O170" s="83"/>
      <c r="Q170" s="15"/>
    </row>
    <row r="171" spans="1:17" ht="21" customHeight="1" x14ac:dyDescent="0.2">
      <c r="A171" s="36">
        <v>172</v>
      </c>
      <c r="B171" s="84" t="s">
        <v>498</v>
      </c>
      <c r="C171" s="61" t="s">
        <v>688</v>
      </c>
      <c r="D171" s="62" t="s">
        <v>280</v>
      </c>
      <c r="E171" s="60" t="s">
        <v>8</v>
      </c>
      <c r="F171" s="60" t="s">
        <v>1060</v>
      </c>
      <c r="G171" s="64">
        <v>22.5</v>
      </c>
      <c r="H171" s="63">
        <v>2</v>
      </c>
      <c r="I171" s="63"/>
      <c r="J171" s="60" t="s">
        <v>281</v>
      </c>
      <c r="N171" s="83"/>
      <c r="O171" s="83"/>
      <c r="Q171" s="15"/>
    </row>
    <row r="172" spans="1:17" ht="21" customHeight="1" x14ac:dyDescent="0.2">
      <c r="A172" s="36">
        <v>205</v>
      </c>
      <c r="B172" s="84" t="s">
        <v>504</v>
      </c>
      <c r="C172" s="61" t="s">
        <v>690</v>
      </c>
      <c r="D172" s="62" t="s">
        <v>282</v>
      </c>
      <c r="E172" s="60" t="s">
        <v>8</v>
      </c>
      <c r="F172" s="60" t="s">
        <v>1060</v>
      </c>
      <c r="G172" s="64">
        <v>22.75</v>
      </c>
      <c r="H172" s="63">
        <v>2</v>
      </c>
      <c r="I172" s="63"/>
      <c r="J172" s="60" t="s">
        <v>153</v>
      </c>
      <c r="N172" s="83"/>
      <c r="O172" s="83"/>
      <c r="Q172" s="15"/>
    </row>
    <row r="173" spans="1:17" ht="21" customHeight="1" x14ac:dyDescent="0.2">
      <c r="A173" s="36">
        <v>251</v>
      </c>
      <c r="B173" s="84" t="s">
        <v>1000</v>
      </c>
      <c r="C173" s="61" t="s">
        <v>1013</v>
      </c>
      <c r="D173" s="62" t="s">
        <v>103</v>
      </c>
      <c r="E173" s="60" t="s">
        <v>8</v>
      </c>
      <c r="F173" s="60" t="s">
        <v>1060</v>
      </c>
      <c r="G173" s="64">
        <v>21.25</v>
      </c>
      <c r="H173" s="63">
        <v>3</v>
      </c>
      <c r="I173" s="63"/>
      <c r="J173" s="60" t="s">
        <v>445</v>
      </c>
      <c r="N173" s="83"/>
      <c r="O173" s="83"/>
      <c r="Q173" s="15"/>
    </row>
    <row r="174" spans="1:17" ht="21" customHeight="1" x14ac:dyDescent="0.2">
      <c r="A174" s="36">
        <v>374</v>
      </c>
      <c r="B174" s="84" t="s">
        <v>777</v>
      </c>
      <c r="C174" s="61" t="s">
        <v>815</v>
      </c>
      <c r="D174" s="62" t="s">
        <v>88</v>
      </c>
      <c r="E174" s="60" t="s">
        <v>8</v>
      </c>
      <c r="F174" s="60" t="s">
        <v>1060</v>
      </c>
      <c r="G174" s="64">
        <v>21.5</v>
      </c>
      <c r="H174" s="63">
        <v>2</v>
      </c>
      <c r="I174" s="63"/>
      <c r="J174" s="60" t="s">
        <v>96</v>
      </c>
      <c r="N174" s="83"/>
      <c r="O174" s="83"/>
      <c r="Q174" s="15"/>
    </row>
    <row r="175" spans="1:17" ht="24.75" customHeight="1" x14ac:dyDescent="0.2">
      <c r="A175" s="36">
        <v>513</v>
      </c>
      <c r="B175" s="84" t="s">
        <v>498</v>
      </c>
      <c r="C175" s="61" t="s">
        <v>681</v>
      </c>
      <c r="D175" s="62" t="s">
        <v>273</v>
      </c>
      <c r="E175" s="60" t="s">
        <v>8</v>
      </c>
      <c r="F175" s="60" t="s">
        <v>1060</v>
      </c>
      <c r="G175" s="64">
        <v>21.5</v>
      </c>
      <c r="H175" s="63">
        <v>1</v>
      </c>
      <c r="I175" s="63"/>
      <c r="J175" s="60" t="s">
        <v>116</v>
      </c>
      <c r="N175" s="83"/>
      <c r="O175" s="83"/>
      <c r="Q175" s="15"/>
    </row>
    <row r="176" spans="1:17" ht="21" customHeight="1" x14ac:dyDescent="0.2">
      <c r="A176" s="36">
        <v>447</v>
      </c>
      <c r="B176" s="84" t="s">
        <v>1000</v>
      </c>
      <c r="C176" s="61" t="s">
        <v>1014</v>
      </c>
      <c r="D176" s="62" t="s">
        <v>78</v>
      </c>
      <c r="E176" s="60" t="s">
        <v>8</v>
      </c>
      <c r="F176" s="60" t="s">
        <v>1060</v>
      </c>
      <c r="G176" s="64">
        <v>21</v>
      </c>
      <c r="H176" s="63">
        <v>3</v>
      </c>
      <c r="I176" s="63"/>
      <c r="J176" s="60" t="s">
        <v>445</v>
      </c>
      <c r="N176" s="83"/>
      <c r="O176" s="83"/>
      <c r="Q176" s="15"/>
    </row>
    <row r="177" spans="1:17" ht="21" customHeight="1" x14ac:dyDescent="0.2">
      <c r="A177" s="36">
        <v>223</v>
      </c>
      <c r="B177" s="84" t="s">
        <v>773</v>
      </c>
      <c r="C177" s="61" t="s">
        <v>776</v>
      </c>
      <c r="D177" s="62" t="s">
        <v>335</v>
      </c>
      <c r="E177" s="60" t="s">
        <v>10</v>
      </c>
      <c r="F177" s="60" t="s">
        <v>1060</v>
      </c>
      <c r="G177" s="64">
        <v>19.5</v>
      </c>
      <c r="H177" s="63">
        <v>2</v>
      </c>
      <c r="I177" s="63"/>
      <c r="J177" s="60" t="s">
        <v>336</v>
      </c>
      <c r="N177" s="83"/>
      <c r="O177" s="83"/>
      <c r="Q177" s="15"/>
    </row>
    <row r="178" spans="1:17" ht="21" customHeight="1" x14ac:dyDescent="0.2">
      <c r="A178" s="36">
        <v>256</v>
      </c>
      <c r="B178" s="84" t="s">
        <v>847</v>
      </c>
      <c r="C178" s="61" t="s">
        <v>877</v>
      </c>
      <c r="D178" s="62" t="s">
        <v>140</v>
      </c>
      <c r="E178" s="60" t="s">
        <v>8</v>
      </c>
      <c r="F178" s="60" t="s">
        <v>1060</v>
      </c>
      <c r="G178" s="64">
        <v>20.75</v>
      </c>
      <c r="H178" s="63">
        <v>2</v>
      </c>
      <c r="I178" s="63"/>
      <c r="J178" s="60" t="s">
        <v>376</v>
      </c>
      <c r="N178" s="83"/>
      <c r="O178" s="83"/>
      <c r="Q178" s="15"/>
    </row>
    <row r="179" spans="1:17" ht="21" customHeight="1" x14ac:dyDescent="0.2">
      <c r="A179" s="36">
        <v>292</v>
      </c>
      <c r="B179" s="84" t="s">
        <v>483</v>
      </c>
      <c r="C179" s="61" t="s">
        <v>491</v>
      </c>
      <c r="D179" s="62" t="s">
        <v>108</v>
      </c>
      <c r="E179" s="60" t="s">
        <v>10</v>
      </c>
      <c r="F179" s="60" t="s">
        <v>1060</v>
      </c>
      <c r="G179" s="64">
        <v>20.75</v>
      </c>
      <c r="H179" s="63">
        <v>3</v>
      </c>
      <c r="I179" s="63"/>
      <c r="J179" s="60" t="s">
        <v>94</v>
      </c>
      <c r="N179" s="83"/>
      <c r="O179" s="83"/>
      <c r="Q179" s="15"/>
    </row>
    <row r="180" spans="1:17" ht="21" customHeight="1" x14ac:dyDescent="0.2">
      <c r="A180" s="36">
        <v>167</v>
      </c>
      <c r="B180" s="84" t="s">
        <v>504</v>
      </c>
      <c r="C180" s="61" t="s">
        <v>751</v>
      </c>
      <c r="D180" s="62" t="s">
        <v>316</v>
      </c>
      <c r="E180" s="60" t="s">
        <v>10</v>
      </c>
      <c r="F180" s="60" t="s">
        <v>1060</v>
      </c>
      <c r="G180" s="64">
        <v>22</v>
      </c>
      <c r="H180" s="63">
        <v>2</v>
      </c>
      <c r="I180" s="63"/>
      <c r="J180" s="60" t="s">
        <v>123</v>
      </c>
      <c r="N180" s="83"/>
      <c r="O180" s="83"/>
      <c r="Q180" s="15"/>
    </row>
    <row r="181" spans="1:17" ht="21" customHeight="1" x14ac:dyDescent="0.2">
      <c r="A181" s="36">
        <v>520</v>
      </c>
      <c r="B181" s="84" t="s">
        <v>501</v>
      </c>
      <c r="C181" s="61" t="s">
        <v>756</v>
      </c>
      <c r="D181" s="62" t="s">
        <v>58</v>
      </c>
      <c r="E181" s="60" t="s">
        <v>10</v>
      </c>
      <c r="F181" s="60" t="s">
        <v>1060</v>
      </c>
      <c r="G181" s="64">
        <v>19.25</v>
      </c>
      <c r="H181" s="63">
        <v>1</v>
      </c>
      <c r="I181" s="63"/>
      <c r="J181" s="60" t="s">
        <v>116</v>
      </c>
      <c r="N181" s="83"/>
      <c r="O181" s="83"/>
      <c r="Q181" s="15"/>
    </row>
    <row r="182" spans="1:17" ht="21" customHeight="1" x14ac:dyDescent="0.2">
      <c r="A182" s="36">
        <v>117</v>
      </c>
      <c r="B182" s="84" t="s">
        <v>851</v>
      </c>
      <c r="C182" s="61" t="s">
        <v>884</v>
      </c>
      <c r="D182" s="62" t="s">
        <v>363</v>
      </c>
      <c r="E182" s="60" t="s">
        <v>10</v>
      </c>
      <c r="F182" s="60" t="s">
        <v>1060</v>
      </c>
      <c r="G182" s="64">
        <v>20.5</v>
      </c>
      <c r="H182" s="63">
        <v>2</v>
      </c>
      <c r="I182" s="63"/>
      <c r="J182" s="60" t="s">
        <v>394</v>
      </c>
      <c r="N182" s="83"/>
      <c r="O182" s="83"/>
      <c r="Q182" s="15"/>
    </row>
    <row r="183" spans="1:17" ht="21" customHeight="1" x14ac:dyDescent="0.2">
      <c r="A183" s="36">
        <v>36</v>
      </c>
      <c r="B183" s="84" t="s">
        <v>504</v>
      </c>
      <c r="C183" s="61" t="s">
        <v>765</v>
      </c>
      <c r="D183" s="62" t="s">
        <v>325</v>
      </c>
      <c r="E183" s="60" t="s">
        <v>8</v>
      </c>
      <c r="F183" s="60" t="s">
        <v>1060</v>
      </c>
      <c r="G183" s="64">
        <v>21.5</v>
      </c>
      <c r="H183" s="63">
        <v>2</v>
      </c>
      <c r="I183" s="63"/>
      <c r="J183" s="60" t="s">
        <v>123</v>
      </c>
      <c r="N183" s="83"/>
      <c r="O183" s="83"/>
      <c r="Q183" s="15"/>
    </row>
    <row r="184" spans="1:17" ht="21" customHeight="1" x14ac:dyDescent="0.2">
      <c r="A184" s="36">
        <v>448</v>
      </c>
      <c r="B184" s="84" t="s">
        <v>472</v>
      </c>
      <c r="C184" s="61" t="s">
        <v>477</v>
      </c>
      <c r="D184" s="62" t="s">
        <v>95</v>
      </c>
      <c r="E184" s="60" t="s">
        <v>8</v>
      </c>
      <c r="F184" s="60" t="s">
        <v>1060</v>
      </c>
      <c r="G184" s="64">
        <v>20.75</v>
      </c>
      <c r="H184" s="63">
        <v>3</v>
      </c>
      <c r="I184" s="63"/>
      <c r="J184" s="60" t="s">
        <v>96</v>
      </c>
      <c r="N184" s="83"/>
      <c r="O184" s="83"/>
      <c r="Q184" s="15"/>
    </row>
    <row r="185" spans="1:17" ht="21" customHeight="1" x14ac:dyDescent="0.2">
      <c r="A185" s="36">
        <v>356</v>
      </c>
      <c r="B185" s="84" t="s">
        <v>851</v>
      </c>
      <c r="C185" s="61" t="s">
        <v>888</v>
      </c>
      <c r="D185" s="62" t="s">
        <v>185</v>
      </c>
      <c r="E185" s="60" t="s">
        <v>8</v>
      </c>
      <c r="F185" s="60" t="s">
        <v>1060</v>
      </c>
      <c r="G185" s="64">
        <v>20</v>
      </c>
      <c r="H185" s="63">
        <v>2</v>
      </c>
      <c r="I185" s="63"/>
      <c r="J185" s="60" t="s">
        <v>334</v>
      </c>
      <c r="N185" s="83"/>
      <c r="O185" s="83"/>
      <c r="Q185" s="15"/>
    </row>
    <row r="186" spans="1:17" ht="21" customHeight="1" x14ac:dyDescent="0.2">
      <c r="A186" s="36">
        <v>87</v>
      </c>
      <c r="B186" s="84" t="s">
        <v>853</v>
      </c>
      <c r="C186" s="61" t="s">
        <v>854</v>
      </c>
      <c r="D186" s="62" t="s">
        <v>379</v>
      </c>
      <c r="E186" s="60" t="s">
        <v>8</v>
      </c>
      <c r="F186" s="60" t="s">
        <v>64</v>
      </c>
      <c r="G186" s="64">
        <v>20.75</v>
      </c>
      <c r="H186" s="63">
        <v>2</v>
      </c>
      <c r="I186" s="63"/>
      <c r="J186" s="60" t="s">
        <v>301</v>
      </c>
      <c r="N186" s="83"/>
      <c r="O186" s="83"/>
      <c r="Q186" s="15"/>
    </row>
    <row r="187" spans="1:17" ht="21" customHeight="1" x14ac:dyDescent="0.2">
      <c r="A187" s="36">
        <v>104</v>
      </c>
      <c r="B187" s="84" t="s">
        <v>1018</v>
      </c>
      <c r="C187" s="61" t="s">
        <v>1020</v>
      </c>
      <c r="D187" s="62" t="s">
        <v>455</v>
      </c>
      <c r="E187" s="60" t="s">
        <v>10</v>
      </c>
      <c r="F187" s="60" t="s">
        <v>64</v>
      </c>
      <c r="G187" s="64">
        <v>21.5</v>
      </c>
      <c r="H187" s="63">
        <v>3</v>
      </c>
      <c r="I187" s="63"/>
      <c r="J187" s="60" t="s">
        <v>394</v>
      </c>
      <c r="N187" s="83"/>
      <c r="O187" s="83"/>
      <c r="Q187" s="15"/>
    </row>
    <row r="188" spans="1:17" ht="21" customHeight="1" x14ac:dyDescent="0.2">
      <c r="A188" s="36">
        <v>504</v>
      </c>
      <c r="B188" s="84" t="s">
        <v>504</v>
      </c>
      <c r="C188" s="61" t="s">
        <v>549</v>
      </c>
      <c r="D188" s="62" t="s">
        <v>172</v>
      </c>
      <c r="E188" s="60" t="s">
        <v>8</v>
      </c>
      <c r="F188" s="60" t="s">
        <v>64</v>
      </c>
      <c r="G188" s="64">
        <v>23.5</v>
      </c>
      <c r="H188" s="63">
        <v>2</v>
      </c>
      <c r="I188" s="63"/>
      <c r="J188" s="60" t="s">
        <v>123</v>
      </c>
      <c r="N188" s="83"/>
      <c r="O188" s="83"/>
      <c r="Q188" s="15"/>
    </row>
    <row r="189" spans="1:17" ht="21" customHeight="1" x14ac:dyDescent="0.2">
      <c r="A189" s="36">
        <v>66</v>
      </c>
      <c r="B189" s="84" t="s">
        <v>841</v>
      </c>
      <c r="C189" s="61" t="s">
        <v>842</v>
      </c>
      <c r="D189" s="62" t="s">
        <v>250</v>
      </c>
      <c r="E189" s="60" t="s">
        <v>8</v>
      </c>
      <c r="F189" s="60" t="s">
        <v>64</v>
      </c>
      <c r="G189" s="64">
        <v>20.5</v>
      </c>
      <c r="H189" s="63">
        <v>3</v>
      </c>
      <c r="I189" s="63"/>
      <c r="J189" s="60" t="s">
        <v>94</v>
      </c>
      <c r="N189" s="83"/>
      <c r="O189" s="83"/>
    </row>
    <row r="190" spans="1:17" ht="21" customHeight="1" x14ac:dyDescent="0.2">
      <c r="A190" s="36">
        <v>508</v>
      </c>
      <c r="B190" s="84" t="s">
        <v>777</v>
      </c>
      <c r="C190" s="61" t="s">
        <v>786</v>
      </c>
      <c r="D190" s="62" t="s">
        <v>129</v>
      </c>
      <c r="E190" s="60" t="s">
        <v>10</v>
      </c>
      <c r="F190" s="60" t="s">
        <v>64</v>
      </c>
      <c r="G190" s="64">
        <v>20.25</v>
      </c>
      <c r="H190" s="63">
        <v>3</v>
      </c>
      <c r="I190" s="63"/>
      <c r="J190" s="60" t="s">
        <v>145</v>
      </c>
      <c r="N190" s="83"/>
      <c r="O190" s="83"/>
      <c r="Q190" s="15"/>
    </row>
    <row r="191" spans="1:17" ht="21" customHeight="1" x14ac:dyDescent="0.2">
      <c r="A191" s="36">
        <v>457</v>
      </c>
      <c r="B191" s="84" t="s">
        <v>1021</v>
      </c>
      <c r="C191" s="61" t="s">
        <v>1024</v>
      </c>
      <c r="D191" s="62" t="s">
        <v>456</v>
      </c>
      <c r="E191" s="60" t="s">
        <v>10</v>
      </c>
      <c r="F191" s="60" t="s">
        <v>64</v>
      </c>
      <c r="G191" s="64">
        <v>21.5</v>
      </c>
      <c r="H191" s="63">
        <v>3</v>
      </c>
      <c r="I191" s="63"/>
      <c r="J191" s="60" t="s">
        <v>116</v>
      </c>
      <c r="N191" s="83"/>
      <c r="O191" s="83"/>
      <c r="Q191" s="15"/>
    </row>
    <row r="192" spans="1:17" ht="21" customHeight="1" x14ac:dyDescent="0.2">
      <c r="A192" s="36">
        <v>158</v>
      </c>
      <c r="B192" s="84" t="s">
        <v>889</v>
      </c>
      <c r="C192" s="61" t="s">
        <v>890</v>
      </c>
      <c r="D192" s="62" t="s">
        <v>398</v>
      </c>
      <c r="E192" s="60" t="s">
        <v>10</v>
      </c>
      <c r="F192" s="60" t="s">
        <v>64</v>
      </c>
      <c r="G192" s="64">
        <v>23.25</v>
      </c>
      <c r="H192" s="63">
        <v>3</v>
      </c>
      <c r="I192" s="63"/>
      <c r="J192" s="60" t="s">
        <v>399</v>
      </c>
      <c r="N192" s="83"/>
      <c r="O192" s="83"/>
      <c r="Q192" s="15"/>
    </row>
    <row r="193" spans="1:17" ht="21" customHeight="1" x14ac:dyDescent="0.2">
      <c r="A193" s="36">
        <v>62</v>
      </c>
      <c r="B193" s="84" t="s">
        <v>472</v>
      </c>
      <c r="C193" s="61" t="s">
        <v>474</v>
      </c>
      <c r="D193" s="62" t="s">
        <v>91</v>
      </c>
      <c r="E193" s="60" t="s">
        <v>10</v>
      </c>
      <c r="F193" s="60" t="s">
        <v>64</v>
      </c>
      <c r="G193" s="64">
        <v>20.75</v>
      </c>
      <c r="H193" s="63">
        <v>3</v>
      </c>
      <c r="I193" s="63"/>
      <c r="J193" s="60" t="s">
        <v>92</v>
      </c>
      <c r="N193" s="83"/>
      <c r="O193" s="83"/>
      <c r="Q193" s="15"/>
    </row>
    <row r="194" spans="1:17" ht="21" customHeight="1" x14ac:dyDescent="0.2">
      <c r="A194" s="36">
        <v>509</v>
      </c>
      <c r="B194" s="84" t="s">
        <v>777</v>
      </c>
      <c r="C194" s="61" t="s">
        <v>791</v>
      </c>
      <c r="D194" s="62" t="s">
        <v>212</v>
      </c>
      <c r="E194" s="60" t="s">
        <v>10</v>
      </c>
      <c r="F194" s="60" t="s">
        <v>64</v>
      </c>
      <c r="G194" s="64">
        <v>20</v>
      </c>
      <c r="H194" s="63">
        <v>1</v>
      </c>
      <c r="I194" s="63"/>
      <c r="J194" s="60" t="s">
        <v>96</v>
      </c>
      <c r="N194" s="83"/>
      <c r="O194" s="83"/>
      <c r="Q194" s="15"/>
    </row>
    <row r="195" spans="1:17" ht="21" customHeight="1" x14ac:dyDescent="0.2">
      <c r="A195" s="36">
        <v>210</v>
      </c>
      <c r="B195" s="84" t="s">
        <v>498</v>
      </c>
      <c r="C195" s="61" t="s">
        <v>573</v>
      </c>
      <c r="D195" s="62" t="s">
        <v>194</v>
      </c>
      <c r="E195" s="60" t="s">
        <v>8</v>
      </c>
      <c r="F195" s="60" t="s">
        <v>64</v>
      </c>
      <c r="G195" s="64">
        <v>22.5</v>
      </c>
      <c r="H195" s="63">
        <v>1</v>
      </c>
      <c r="I195" s="63"/>
      <c r="J195" s="60" t="s">
        <v>116</v>
      </c>
      <c r="N195" s="83"/>
      <c r="O195" s="83"/>
      <c r="Q195" s="15"/>
    </row>
    <row r="196" spans="1:17" ht="21" customHeight="1" x14ac:dyDescent="0.2">
      <c r="A196" s="36">
        <v>253</v>
      </c>
      <c r="B196" s="84" t="s">
        <v>894</v>
      </c>
      <c r="C196" s="61" t="s">
        <v>906</v>
      </c>
      <c r="D196" s="62" t="s">
        <v>220</v>
      </c>
      <c r="E196" s="60" t="s">
        <v>8</v>
      </c>
      <c r="F196" s="60" t="s">
        <v>64</v>
      </c>
      <c r="G196" s="64">
        <v>21.5</v>
      </c>
      <c r="H196" s="63">
        <v>3</v>
      </c>
      <c r="I196" s="63"/>
      <c r="J196" s="60" t="s">
        <v>400</v>
      </c>
      <c r="N196" s="83"/>
      <c r="O196" s="83"/>
      <c r="Q196" s="15"/>
    </row>
    <row r="197" spans="1:17" ht="21" customHeight="1" x14ac:dyDescent="0.2">
      <c r="A197" s="36">
        <v>306</v>
      </c>
      <c r="B197" s="84" t="s">
        <v>1021</v>
      </c>
      <c r="C197" s="61" t="s">
        <v>75</v>
      </c>
      <c r="D197" s="62" t="s">
        <v>457</v>
      </c>
      <c r="E197" s="60" t="s">
        <v>10</v>
      </c>
      <c r="F197" s="60" t="s">
        <v>64</v>
      </c>
      <c r="G197" s="64">
        <v>20.75</v>
      </c>
      <c r="H197" s="63">
        <v>3</v>
      </c>
      <c r="I197" s="63"/>
      <c r="J197" s="60" t="s">
        <v>116</v>
      </c>
      <c r="N197" s="83"/>
      <c r="O197" s="83"/>
      <c r="Q197" s="15"/>
    </row>
    <row r="198" spans="1:17" ht="21" customHeight="1" x14ac:dyDescent="0.2">
      <c r="A198" s="36">
        <v>326</v>
      </c>
      <c r="B198" s="84" t="s">
        <v>851</v>
      </c>
      <c r="C198" s="61" t="s">
        <v>863</v>
      </c>
      <c r="D198" s="62" t="s">
        <v>363</v>
      </c>
      <c r="E198" s="60" t="s">
        <v>8</v>
      </c>
      <c r="F198" s="60" t="s">
        <v>64</v>
      </c>
      <c r="G198" s="64">
        <v>20.25</v>
      </c>
      <c r="H198" s="63">
        <v>2</v>
      </c>
      <c r="I198" s="63"/>
      <c r="J198" s="60" t="s">
        <v>197</v>
      </c>
      <c r="N198" s="83"/>
      <c r="O198" s="83"/>
      <c r="Q198" s="15"/>
    </row>
    <row r="199" spans="1:17" ht="21" customHeight="1" x14ac:dyDescent="0.2">
      <c r="A199" s="36">
        <v>147</v>
      </c>
      <c r="B199" s="84" t="s">
        <v>773</v>
      </c>
      <c r="C199" s="61" t="s">
        <v>797</v>
      </c>
      <c r="D199" s="62" t="s">
        <v>349</v>
      </c>
      <c r="E199" s="60" t="s">
        <v>8</v>
      </c>
      <c r="F199" s="60" t="s">
        <v>64</v>
      </c>
      <c r="G199" s="64">
        <v>20.5</v>
      </c>
      <c r="H199" s="63">
        <v>3</v>
      </c>
      <c r="I199" s="63"/>
      <c r="J199" s="60" t="s">
        <v>334</v>
      </c>
      <c r="N199" s="83"/>
      <c r="O199" s="83"/>
      <c r="Q199" s="15"/>
    </row>
    <row r="200" spans="1:17" ht="21" customHeight="1" x14ac:dyDescent="0.2">
      <c r="A200" s="36">
        <v>259</v>
      </c>
      <c r="B200" s="84" t="s">
        <v>504</v>
      </c>
      <c r="C200" s="61" t="s">
        <v>597</v>
      </c>
      <c r="D200" s="62" t="s">
        <v>59</v>
      </c>
      <c r="E200" s="60" t="s">
        <v>10</v>
      </c>
      <c r="F200" s="60" t="s">
        <v>64</v>
      </c>
      <c r="G200" s="64">
        <v>20</v>
      </c>
      <c r="H200" s="63">
        <v>2</v>
      </c>
      <c r="I200" s="63"/>
      <c r="J200" s="60" t="s">
        <v>123</v>
      </c>
      <c r="N200" s="83"/>
      <c r="O200" s="83"/>
      <c r="Q200" s="15"/>
    </row>
    <row r="201" spans="1:17" ht="21" customHeight="1" x14ac:dyDescent="0.2">
      <c r="A201" s="36">
        <v>530</v>
      </c>
      <c r="B201" s="84" t="s">
        <v>504</v>
      </c>
      <c r="C201" s="61" t="s">
        <v>598</v>
      </c>
      <c r="D201" s="62" t="s">
        <v>206</v>
      </c>
      <c r="E201" s="60" t="s">
        <v>10</v>
      </c>
      <c r="F201" s="60" t="s">
        <v>64</v>
      </c>
      <c r="G201" s="64">
        <v>21.25</v>
      </c>
      <c r="H201" s="63">
        <v>2</v>
      </c>
      <c r="I201" s="63"/>
      <c r="J201" s="60" t="s">
        <v>123</v>
      </c>
      <c r="N201" s="83"/>
      <c r="O201" s="83"/>
    </row>
    <row r="202" spans="1:17" ht="21" customHeight="1" x14ac:dyDescent="0.2">
      <c r="A202" s="36">
        <v>207</v>
      </c>
      <c r="B202" s="84" t="s">
        <v>501</v>
      </c>
      <c r="C202" s="61" t="s">
        <v>608</v>
      </c>
      <c r="D202" s="62" t="s">
        <v>223</v>
      </c>
      <c r="E202" s="60" t="s">
        <v>8</v>
      </c>
      <c r="F202" s="60" t="s">
        <v>64</v>
      </c>
      <c r="G202" s="64">
        <v>25.5</v>
      </c>
      <c r="H202" s="63">
        <v>2</v>
      </c>
      <c r="I202" s="63"/>
      <c r="J202" s="60" t="s">
        <v>116</v>
      </c>
      <c r="N202" s="83"/>
      <c r="O202" s="83"/>
      <c r="Q202" s="15"/>
    </row>
    <row r="203" spans="1:17" ht="21" customHeight="1" x14ac:dyDescent="0.2">
      <c r="A203" s="36">
        <v>352</v>
      </c>
      <c r="B203" s="84" t="s">
        <v>1000</v>
      </c>
      <c r="C203" s="61" t="s">
        <v>1011</v>
      </c>
      <c r="D203" s="62" t="s">
        <v>389</v>
      </c>
      <c r="E203" s="60" t="s">
        <v>10</v>
      </c>
      <c r="F203" s="60" t="s">
        <v>64</v>
      </c>
      <c r="G203" s="64">
        <v>22.25</v>
      </c>
      <c r="H203" s="63">
        <v>3</v>
      </c>
      <c r="I203" s="63"/>
      <c r="J203" s="60" t="s">
        <v>445</v>
      </c>
      <c r="N203" s="83"/>
      <c r="O203" s="83"/>
      <c r="Q203" s="15"/>
    </row>
    <row r="204" spans="1:17" ht="21" customHeight="1" x14ac:dyDescent="0.2">
      <c r="A204" s="36">
        <v>46</v>
      </c>
      <c r="B204" s="84" t="s">
        <v>917</v>
      </c>
      <c r="C204" s="61" t="s">
        <v>923</v>
      </c>
      <c r="D204" s="62" t="s">
        <v>108</v>
      </c>
      <c r="E204" s="60" t="s">
        <v>10</v>
      </c>
      <c r="F204" s="60" t="s">
        <v>64</v>
      </c>
      <c r="G204" s="64">
        <v>20</v>
      </c>
      <c r="H204" s="63">
        <v>2</v>
      </c>
      <c r="I204" s="63"/>
      <c r="J204" s="60" t="s">
        <v>407</v>
      </c>
      <c r="N204" s="83"/>
      <c r="O204" s="83"/>
      <c r="Q204" s="15"/>
    </row>
    <row r="205" spans="1:17" ht="21" customHeight="1" x14ac:dyDescent="0.2">
      <c r="A205" s="36">
        <v>283</v>
      </c>
      <c r="B205" s="84" t="s">
        <v>504</v>
      </c>
      <c r="C205" s="61" t="s">
        <v>639</v>
      </c>
      <c r="D205" s="62" t="s">
        <v>248</v>
      </c>
      <c r="E205" s="60" t="s">
        <v>10</v>
      </c>
      <c r="F205" s="60" t="s">
        <v>64</v>
      </c>
      <c r="G205" s="64">
        <v>24.75</v>
      </c>
      <c r="H205" s="63">
        <v>2</v>
      </c>
      <c r="I205" s="63"/>
      <c r="J205" s="60" t="s">
        <v>145</v>
      </c>
      <c r="N205" s="83"/>
      <c r="O205" s="83"/>
      <c r="Q205" s="15"/>
    </row>
    <row r="206" spans="1:17" ht="21" customHeight="1" x14ac:dyDescent="0.2">
      <c r="A206" s="36">
        <v>339</v>
      </c>
      <c r="B206" s="84" t="s">
        <v>501</v>
      </c>
      <c r="C206" s="61" t="s">
        <v>640</v>
      </c>
      <c r="D206" s="62" t="s">
        <v>237</v>
      </c>
      <c r="E206" s="60" t="s">
        <v>10</v>
      </c>
      <c r="F206" s="60" t="s">
        <v>64</v>
      </c>
      <c r="G206" s="64">
        <v>27.75</v>
      </c>
      <c r="H206" s="63">
        <v>1</v>
      </c>
      <c r="I206" s="63"/>
      <c r="J206" s="60" t="s">
        <v>175</v>
      </c>
      <c r="N206" s="83"/>
      <c r="O206" s="83"/>
      <c r="Q206" s="15"/>
    </row>
    <row r="207" spans="1:17" ht="21" customHeight="1" x14ac:dyDescent="0.2">
      <c r="A207" s="36">
        <v>527</v>
      </c>
      <c r="B207" s="84" t="s">
        <v>504</v>
      </c>
      <c r="C207" s="61" t="s">
        <v>645</v>
      </c>
      <c r="D207" s="62" t="s">
        <v>254</v>
      </c>
      <c r="E207" s="60" t="s">
        <v>10</v>
      </c>
      <c r="F207" s="60" t="s">
        <v>64</v>
      </c>
      <c r="G207" s="64">
        <v>25</v>
      </c>
      <c r="H207" s="63">
        <v>2</v>
      </c>
      <c r="I207" s="63"/>
      <c r="J207" s="60" t="s">
        <v>255</v>
      </c>
      <c r="N207" s="83"/>
      <c r="O207" s="83"/>
      <c r="Q207" s="15"/>
    </row>
    <row r="208" spans="1:17" ht="21" customHeight="1" x14ac:dyDescent="0.2">
      <c r="A208" s="36">
        <v>433</v>
      </c>
      <c r="B208" s="84" t="s">
        <v>498</v>
      </c>
      <c r="C208" s="61" t="s">
        <v>654</v>
      </c>
      <c r="D208" s="62" t="s">
        <v>260</v>
      </c>
      <c r="E208" s="60" t="s">
        <v>10</v>
      </c>
      <c r="F208" s="60" t="s">
        <v>64</v>
      </c>
      <c r="G208" s="64">
        <v>21.75</v>
      </c>
      <c r="H208" s="63">
        <v>1</v>
      </c>
      <c r="I208" s="63"/>
      <c r="J208" s="60" t="s">
        <v>116</v>
      </c>
      <c r="N208" s="83"/>
      <c r="O208" s="83"/>
      <c r="Q208" s="15"/>
    </row>
    <row r="209" spans="1:17" ht="21" customHeight="1" x14ac:dyDescent="0.2">
      <c r="A209" s="36">
        <v>443</v>
      </c>
      <c r="B209" s="84" t="s">
        <v>504</v>
      </c>
      <c r="C209" s="61" t="s">
        <v>658</v>
      </c>
      <c r="D209" s="62" t="s">
        <v>208</v>
      </c>
      <c r="E209" s="60" t="s">
        <v>10</v>
      </c>
      <c r="F209" s="60" t="s">
        <v>64</v>
      </c>
      <c r="G209" s="64">
        <v>23.5</v>
      </c>
      <c r="H209" s="63">
        <v>2</v>
      </c>
      <c r="I209" s="63"/>
      <c r="J209" s="60" t="s">
        <v>123</v>
      </c>
      <c r="N209" s="83"/>
      <c r="O209" s="83"/>
      <c r="Q209" s="15"/>
    </row>
    <row r="210" spans="1:17" ht="21" customHeight="1" x14ac:dyDescent="0.2">
      <c r="A210" s="36">
        <v>453</v>
      </c>
      <c r="B210" s="84" t="s">
        <v>498</v>
      </c>
      <c r="C210" s="61" t="s">
        <v>659</v>
      </c>
      <c r="D210" s="62" t="s">
        <v>147</v>
      </c>
      <c r="E210" s="60" t="s">
        <v>8</v>
      </c>
      <c r="F210" s="60" t="s">
        <v>64</v>
      </c>
      <c r="G210" s="64">
        <v>20.25</v>
      </c>
      <c r="H210" s="63">
        <v>2</v>
      </c>
      <c r="I210" s="63"/>
      <c r="J210" s="60" t="s">
        <v>116</v>
      </c>
      <c r="N210" s="83"/>
      <c r="O210" s="83"/>
      <c r="Q210" s="15"/>
    </row>
    <row r="211" spans="1:17" ht="21" customHeight="1" x14ac:dyDescent="0.2">
      <c r="A211" s="36">
        <v>366</v>
      </c>
      <c r="B211" s="84" t="s">
        <v>501</v>
      </c>
      <c r="C211" s="61" t="s">
        <v>660</v>
      </c>
      <c r="D211" s="62" t="s">
        <v>261</v>
      </c>
      <c r="E211" s="60" t="s">
        <v>8</v>
      </c>
      <c r="F211" s="60" t="s">
        <v>64</v>
      </c>
      <c r="G211" s="64">
        <v>24.25</v>
      </c>
      <c r="H211" s="63">
        <v>1</v>
      </c>
      <c r="I211" s="63"/>
      <c r="J211" s="60" t="s">
        <v>112</v>
      </c>
      <c r="N211" s="83"/>
      <c r="O211" s="83"/>
      <c r="Q211" s="15"/>
    </row>
    <row r="212" spans="1:17" ht="21" customHeight="1" x14ac:dyDescent="0.2">
      <c r="A212" s="36">
        <v>272</v>
      </c>
      <c r="B212" s="84" t="s">
        <v>501</v>
      </c>
      <c r="C212" s="61" t="s">
        <v>667</v>
      </c>
      <c r="D212" s="62" t="s">
        <v>204</v>
      </c>
      <c r="E212" s="60" t="s">
        <v>8</v>
      </c>
      <c r="F212" s="60" t="s">
        <v>64</v>
      </c>
      <c r="G212" s="64">
        <v>21.75</v>
      </c>
      <c r="H212" s="63">
        <v>1</v>
      </c>
      <c r="I212" s="63"/>
      <c r="J212" s="60" t="s">
        <v>112</v>
      </c>
      <c r="N212" s="83"/>
      <c r="O212" s="83"/>
      <c r="Q212" s="15"/>
    </row>
    <row r="213" spans="1:17" ht="21" customHeight="1" x14ac:dyDescent="0.2">
      <c r="A213" s="36">
        <v>139</v>
      </c>
      <c r="B213" s="84" t="s">
        <v>777</v>
      </c>
      <c r="C213" s="61" t="s">
        <v>810</v>
      </c>
      <c r="D213" s="62" t="s">
        <v>208</v>
      </c>
      <c r="E213" s="60" t="s">
        <v>10</v>
      </c>
      <c r="F213" s="60" t="s">
        <v>64</v>
      </c>
      <c r="G213" s="64">
        <v>20</v>
      </c>
      <c r="H213" s="63">
        <v>1</v>
      </c>
      <c r="I213" s="63"/>
      <c r="J213" s="60" t="s">
        <v>96</v>
      </c>
      <c r="N213" s="83"/>
      <c r="O213" s="83"/>
      <c r="Q213" s="15"/>
    </row>
    <row r="214" spans="1:17" ht="21" customHeight="1" x14ac:dyDescent="0.2">
      <c r="A214" s="36">
        <v>360</v>
      </c>
      <c r="B214" s="85" t="s">
        <v>501</v>
      </c>
      <c r="C214" s="23" t="s">
        <v>695</v>
      </c>
      <c r="D214" s="22" t="s">
        <v>286</v>
      </c>
      <c r="E214" s="29" t="s">
        <v>8</v>
      </c>
      <c r="F214" s="60" t="s">
        <v>64</v>
      </c>
      <c r="G214" s="64">
        <v>20.25</v>
      </c>
      <c r="H214" s="22">
        <v>1</v>
      </c>
      <c r="I214" s="22"/>
      <c r="J214" s="60" t="s">
        <v>112</v>
      </c>
      <c r="N214" s="83"/>
      <c r="O214" s="83"/>
      <c r="Q214" s="15"/>
    </row>
    <row r="215" spans="1:17" ht="21" customHeight="1" x14ac:dyDescent="0.2">
      <c r="A215" s="36">
        <v>271</v>
      </c>
      <c r="B215" s="84" t="s">
        <v>498</v>
      </c>
      <c r="C215" s="61" t="s">
        <v>696</v>
      </c>
      <c r="D215" s="62" t="s">
        <v>287</v>
      </c>
      <c r="E215" s="60" t="s">
        <v>10</v>
      </c>
      <c r="F215" s="60" t="s">
        <v>64</v>
      </c>
      <c r="G215" s="64">
        <v>21</v>
      </c>
      <c r="H215" s="63">
        <v>2</v>
      </c>
      <c r="I215" s="63"/>
      <c r="J215" s="60" t="s">
        <v>116</v>
      </c>
      <c r="N215" s="83"/>
      <c r="O215" s="83"/>
      <c r="Q215" s="15"/>
    </row>
    <row r="216" spans="1:17" ht="21" customHeight="1" x14ac:dyDescent="0.2">
      <c r="A216" s="36">
        <v>193</v>
      </c>
      <c r="B216" s="84" t="s">
        <v>481</v>
      </c>
      <c r="C216" s="61" t="s">
        <v>488</v>
      </c>
      <c r="D216" s="62" t="s">
        <v>105</v>
      </c>
      <c r="E216" s="60" t="s">
        <v>8</v>
      </c>
      <c r="F216" s="60" t="s">
        <v>64</v>
      </c>
      <c r="G216" s="64">
        <v>21</v>
      </c>
      <c r="H216" s="63">
        <v>3</v>
      </c>
      <c r="I216" s="63"/>
      <c r="J216" s="60" t="s">
        <v>96</v>
      </c>
      <c r="N216" s="83"/>
      <c r="O216" s="83"/>
      <c r="Q216" s="15"/>
    </row>
    <row r="217" spans="1:17" ht="21" customHeight="1" x14ac:dyDescent="0.2">
      <c r="A217" s="36">
        <v>55</v>
      </c>
      <c r="B217" s="84" t="s">
        <v>504</v>
      </c>
      <c r="C217" s="61" t="s">
        <v>717</v>
      </c>
      <c r="D217" s="62" t="s">
        <v>260</v>
      </c>
      <c r="E217" s="60" t="s">
        <v>8</v>
      </c>
      <c r="F217" s="60" t="s">
        <v>64</v>
      </c>
      <c r="G217" s="64">
        <v>22</v>
      </c>
      <c r="H217" s="63">
        <v>2</v>
      </c>
      <c r="I217" s="63"/>
      <c r="J217" s="60" t="s">
        <v>123</v>
      </c>
      <c r="N217" s="83"/>
      <c r="O217" s="83"/>
      <c r="Q217" s="15"/>
    </row>
    <row r="218" spans="1:17" ht="21" customHeight="1" x14ac:dyDescent="0.2">
      <c r="A218" s="36">
        <v>105</v>
      </c>
      <c r="B218" s="61" t="s">
        <v>14</v>
      </c>
      <c r="C218" s="61" t="s">
        <v>1039</v>
      </c>
      <c r="D218" s="62"/>
      <c r="E218" s="60" t="s">
        <v>10</v>
      </c>
      <c r="F218" s="60" t="s">
        <v>64</v>
      </c>
      <c r="G218" s="63"/>
      <c r="H218" s="63"/>
      <c r="I218" s="63" t="s">
        <v>41</v>
      </c>
      <c r="J218" s="60"/>
      <c r="N218" s="83"/>
      <c r="O218" s="83"/>
      <c r="Q218" s="15"/>
    </row>
    <row r="219" spans="1:17" ht="21" customHeight="1" x14ac:dyDescent="0.2">
      <c r="A219" s="36">
        <v>406</v>
      </c>
      <c r="B219" s="84" t="s">
        <v>968</v>
      </c>
      <c r="C219" s="61" t="s">
        <v>990</v>
      </c>
      <c r="D219" s="62" t="s">
        <v>440</v>
      </c>
      <c r="E219" s="60" t="s">
        <v>10</v>
      </c>
      <c r="F219" s="60" t="s">
        <v>64</v>
      </c>
      <c r="G219" s="64">
        <v>20.5</v>
      </c>
      <c r="H219" s="63">
        <v>3</v>
      </c>
      <c r="I219" s="63"/>
      <c r="J219" s="60" t="s">
        <v>94</v>
      </c>
      <c r="N219" s="83"/>
      <c r="O219" s="83"/>
      <c r="Q219" s="15"/>
    </row>
    <row r="220" spans="1:17" ht="21" customHeight="1" x14ac:dyDescent="0.2">
      <c r="A220" s="36">
        <v>93</v>
      </c>
      <c r="B220" s="84" t="s">
        <v>851</v>
      </c>
      <c r="C220" s="61" t="s">
        <v>878</v>
      </c>
      <c r="D220" s="62" t="s">
        <v>315</v>
      </c>
      <c r="E220" s="60" t="s">
        <v>8</v>
      </c>
      <c r="F220" s="60" t="s">
        <v>64</v>
      </c>
      <c r="G220" s="64">
        <v>19.5</v>
      </c>
      <c r="H220" s="63">
        <v>2</v>
      </c>
      <c r="I220" s="63"/>
      <c r="J220" s="60" t="s">
        <v>390</v>
      </c>
      <c r="N220" s="83"/>
      <c r="O220" s="83"/>
      <c r="Q220" s="15"/>
    </row>
    <row r="221" spans="1:17" ht="21" customHeight="1" x14ac:dyDescent="0.2">
      <c r="A221" s="36">
        <v>252</v>
      </c>
      <c r="B221" s="84" t="s">
        <v>504</v>
      </c>
      <c r="C221" s="61" t="s">
        <v>737</v>
      </c>
      <c r="D221" s="62" t="s">
        <v>238</v>
      </c>
      <c r="E221" s="60" t="s">
        <v>8</v>
      </c>
      <c r="F221" s="60" t="s">
        <v>64</v>
      </c>
      <c r="G221" s="64">
        <v>24.5</v>
      </c>
      <c r="H221" s="63">
        <v>2</v>
      </c>
      <c r="I221" s="63"/>
      <c r="J221" s="60" t="s">
        <v>123</v>
      </c>
      <c r="N221" s="83"/>
      <c r="O221" s="83"/>
      <c r="Q221" s="15"/>
    </row>
    <row r="222" spans="1:17" ht="21" customHeight="1" x14ac:dyDescent="0.2">
      <c r="A222" s="36">
        <v>174</v>
      </c>
      <c r="B222" s="84" t="s">
        <v>968</v>
      </c>
      <c r="C222" s="61" t="s">
        <v>991</v>
      </c>
      <c r="D222" s="62" t="s">
        <v>105</v>
      </c>
      <c r="E222" s="60" t="s">
        <v>8</v>
      </c>
      <c r="F222" s="60" t="s">
        <v>64</v>
      </c>
      <c r="G222" s="64">
        <v>21.5</v>
      </c>
      <c r="H222" s="63">
        <v>3</v>
      </c>
      <c r="I222" s="63"/>
      <c r="J222" s="60" t="s">
        <v>94</v>
      </c>
      <c r="N222" s="83"/>
      <c r="O222" s="83"/>
      <c r="Q222" s="15"/>
    </row>
    <row r="223" spans="1:17" ht="21" customHeight="1" x14ac:dyDescent="0.2">
      <c r="A223" s="36">
        <v>88</v>
      </c>
      <c r="B223" s="84" t="s">
        <v>501</v>
      </c>
      <c r="C223" s="61" t="s">
        <v>739</v>
      </c>
      <c r="D223" s="62" t="s">
        <v>208</v>
      </c>
      <c r="E223" s="60" t="s">
        <v>10</v>
      </c>
      <c r="F223" s="60" t="s">
        <v>64</v>
      </c>
      <c r="G223" s="64">
        <v>19.25</v>
      </c>
      <c r="H223" s="63">
        <v>1</v>
      </c>
      <c r="I223" s="63"/>
      <c r="J223" s="60" t="s">
        <v>163</v>
      </c>
      <c r="N223" s="83"/>
      <c r="O223" s="83"/>
      <c r="Q223" s="15"/>
    </row>
    <row r="224" spans="1:17" ht="21" customHeight="1" x14ac:dyDescent="0.2">
      <c r="A224" s="36">
        <v>312</v>
      </c>
      <c r="B224" s="84" t="s">
        <v>498</v>
      </c>
      <c r="C224" s="61" t="s">
        <v>742</v>
      </c>
      <c r="D224" s="62" t="s">
        <v>203</v>
      </c>
      <c r="E224" s="60" t="s">
        <v>8</v>
      </c>
      <c r="F224" s="60" t="s">
        <v>64</v>
      </c>
      <c r="G224" s="64">
        <v>25.25</v>
      </c>
      <c r="H224" s="63">
        <v>2</v>
      </c>
      <c r="I224" s="63"/>
      <c r="J224" s="60" t="s">
        <v>312</v>
      </c>
      <c r="N224" s="83"/>
      <c r="O224" s="83"/>
      <c r="Q224" s="15"/>
    </row>
    <row r="225" spans="1:17" ht="21" customHeight="1" x14ac:dyDescent="0.2">
      <c r="A225" s="36">
        <v>328</v>
      </c>
      <c r="B225" s="84" t="s">
        <v>849</v>
      </c>
      <c r="C225" s="61" t="s">
        <v>881</v>
      </c>
      <c r="D225" s="62" t="s">
        <v>348</v>
      </c>
      <c r="E225" s="60" t="s">
        <v>8</v>
      </c>
      <c r="F225" s="60" t="s">
        <v>64</v>
      </c>
      <c r="G225" s="64">
        <v>19.5</v>
      </c>
      <c r="H225" s="63">
        <v>2</v>
      </c>
      <c r="I225" s="63"/>
      <c r="J225" s="60" t="s">
        <v>392</v>
      </c>
      <c r="N225" s="83"/>
      <c r="O225" s="83"/>
      <c r="Q225" s="15"/>
    </row>
    <row r="226" spans="1:17" ht="21" customHeight="1" x14ac:dyDescent="0.2">
      <c r="A226" s="36">
        <v>523</v>
      </c>
      <c r="B226" s="84" t="s">
        <v>498</v>
      </c>
      <c r="C226" s="61" t="s">
        <v>759</v>
      </c>
      <c r="D226" s="62" t="s">
        <v>320</v>
      </c>
      <c r="E226" s="60" t="s">
        <v>8</v>
      </c>
      <c r="F226" s="60" t="s">
        <v>64</v>
      </c>
      <c r="G226" s="64">
        <v>20.5</v>
      </c>
      <c r="H226" s="63">
        <v>1</v>
      </c>
      <c r="I226" s="63"/>
      <c r="J226" s="60" t="s">
        <v>116</v>
      </c>
      <c r="N226" s="83"/>
      <c r="O226" s="83"/>
      <c r="Q226" s="15"/>
    </row>
    <row r="227" spans="1:17" ht="21" customHeight="1" x14ac:dyDescent="0.2">
      <c r="A227" s="36">
        <v>152</v>
      </c>
      <c r="B227" s="84" t="s">
        <v>849</v>
      </c>
      <c r="C227" s="61" t="s">
        <v>882</v>
      </c>
      <c r="D227" s="62" t="s">
        <v>296</v>
      </c>
      <c r="E227" s="60" t="s">
        <v>8</v>
      </c>
      <c r="F227" s="60" t="s">
        <v>64</v>
      </c>
      <c r="G227" s="64">
        <v>20.75</v>
      </c>
      <c r="H227" s="63">
        <v>2</v>
      </c>
      <c r="I227" s="63"/>
      <c r="J227" s="60" t="s">
        <v>210</v>
      </c>
      <c r="N227" s="83"/>
      <c r="O227" s="83"/>
      <c r="Q227" s="15"/>
    </row>
    <row r="228" spans="1:17" ht="21" customHeight="1" x14ac:dyDescent="0.2">
      <c r="A228" s="36">
        <v>332</v>
      </c>
      <c r="B228" s="84" t="s">
        <v>851</v>
      </c>
      <c r="C228" s="61" t="s">
        <v>885</v>
      </c>
      <c r="D228" s="62" t="s">
        <v>140</v>
      </c>
      <c r="E228" s="60" t="s">
        <v>10</v>
      </c>
      <c r="F228" s="60" t="s">
        <v>64</v>
      </c>
      <c r="G228" s="64">
        <v>19.75</v>
      </c>
      <c r="H228" s="63">
        <v>2</v>
      </c>
      <c r="I228" s="63"/>
      <c r="J228" s="60" t="s">
        <v>395</v>
      </c>
      <c r="N228" s="83"/>
      <c r="O228" s="83"/>
      <c r="Q228" s="15"/>
    </row>
    <row r="229" spans="1:17" ht="21" customHeight="1" x14ac:dyDescent="0.2">
      <c r="A229" s="36">
        <v>143</v>
      </c>
      <c r="B229" s="84" t="s">
        <v>501</v>
      </c>
      <c r="C229" s="61" t="s">
        <v>770</v>
      </c>
      <c r="D229" s="62" t="s">
        <v>329</v>
      </c>
      <c r="E229" s="60" t="s">
        <v>8</v>
      </c>
      <c r="F229" s="60" t="s">
        <v>64</v>
      </c>
      <c r="G229" s="64">
        <v>24.5</v>
      </c>
      <c r="H229" s="63">
        <v>2</v>
      </c>
      <c r="I229" s="63"/>
      <c r="J229" s="60" t="s">
        <v>197</v>
      </c>
      <c r="N229" s="83"/>
      <c r="O229" s="83"/>
      <c r="Q229" s="15"/>
    </row>
    <row r="230" spans="1:17" ht="21" customHeight="1" x14ac:dyDescent="0.2">
      <c r="A230" s="36">
        <v>325</v>
      </c>
      <c r="B230" s="84" t="s">
        <v>498</v>
      </c>
      <c r="C230" s="61" t="s">
        <v>771</v>
      </c>
      <c r="D230" s="62" t="s">
        <v>330</v>
      </c>
      <c r="E230" s="60" t="s">
        <v>8</v>
      </c>
      <c r="F230" s="60" t="s">
        <v>64</v>
      </c>
      <c r="G230" s="64">
        <v>23.25</v>
      </c>
      <c r="H230" s="63">
        <v>2</v>
      </c>
      <c r="I230" s="63"/>
      <c r="J230" s="60" t="s">
        <v>116</v>
      </c>
      <c r="N230" s="83"/>
      <c r="O230" s="83"/>
      <c r="Q230" s="15"/>
    </row>
    <row r="231" spans="1:17" ht="21" customHeight="1" x14ac:dyDescent="0.2">
      <c r="A231" s="36">
        <v>224</v>
      </c>
      <c r="B231" s="84" t="s">
        <v>481</v>
      </c>
      <c r="C231" s="61" t="s">
        <v>493</v>
      </c>
      <c r="D231" s="62" t="s">
        <v>70</v>
      </c>
      <c r="E231" s="60" t="s">
        <v>8</v>
      </c>
      <c r="F231" s="60" t="s">
        <v>64</v>
      </c>
      <c r="G231" s="64">
        <v>21</v>
      </c>
      <c r="H231" s="63">
        <v>3</v>
      </c>
      <c r="I231" s="63"/>
      <c r="J231" s="60" t="s">
        <v>94</v>
      </c>
      <c r="N231" s="83"/>
      <c r="O231" s="83"/>
      <c r="Q231" s="15"/>
    </row>
    <row r="232" spans="1:17" ht="21" customHeight="1" x14ac:dyDescent="0.2">
      <c r="A232" s="36">
        <v>178</v>
      </c>
      <c r="B232" s="84" t="s">
        <v>498</v>
      </c>
      <c r="C232" s="61" t="s">
        <v>500</v>
      </c>
      <c r="D232" s="62" t="s">
        <v>117</v>
      </c>
      <c r="E232" s="60" t="s">
        <v>10</v>
      </c>
      <c r="F232" s="60" t="s">
        <v>67</v>
      </c>
      <c r="G232" s="64">
        <v>19.75</v>
      </c>
      <c r="H232" s="63">
        <v>2</v>
      </c>
      <c r="I232" s="63"/>
      <c r="J232" s="60" t="s">
        <v>116</v>
      </c>
      <c r="N232" s="83"/>
      <c r="O232" s="83"/>
      <c r="Q232" s="15"/>
    </row>
    <row r="233" spans="1:17" ht="21" customHeight="1" x14ac:dyDescent="0.2">
      <c r="A233" s="36">
        <v>70</v>
      </c>
      <c r="B233" s="84" t="s">
        <v>777</v>
      </c>
      <c r="C233" s="61" t="s">
        <v>778</v>
      </c>
      <c r="D233" s="62" t="s">
        <v>179</v>
      </c>
      <c r="E233" s="60" t="s">
        <v>8</v>
      </c>
      <c r="F233" s="60" t="s">
        <v>67</v>
      </c>
      <c r="G233" s="64">
        <v>20.5</v>
      </c>
      <c r="H233" s="63">
        <v>3</v>
      </c>
      <c r="I233" s="63"/>
      <c r="J233" s="60" t="s">
        <v>96</v>
      </c>
      <c r="N233" s="83"/>
      <c r="O233" s="83"/>
      <c r="Q233" s="15"/>
    </row>
    <row r="234" spans="1:17" ht="21" customHeight="1" x14ac:dyDescent="0.2">
      <c r="A234" s="36">
        <v>525</v>
      </c>
      <c r="B234" s="84" t="s">
        <v>996</v>
      </c>
      <c r="C234" s="61" t="s">
        <v>997</v>
      </c>
      <c r="D234" s="62" t="s">
        <v>441</v>
      </c>
      <c r="E234" s="60" t="s">
        <v>10</v>
      </c>
      <c r="F234" s="60" t="s">
        <v>67</v>
      </c>
      <c r="G234" s="64">
        <v>21.75</v>
      </c>
      <c r="H234" s="63">
        <v>3</v>
      </c>
      <c r="I234" s="63"/>
      <c r="J234" s="60" t="s">
        <v>130</v>
      </c>
      <c r="N234" s="83"/>
      <c r="O234" s="83"/>
      <c r="Q234" s="15"/>
    </row>
    <row r="235" spans="1:17" ht="21" customHeight="1" x14ac:dyDescent="0.2">
      <c r="A235" s="36">
        <v>16</v>
      </c>
      <c r="B235" s="84" t="s">
        <v>501</v>
      </c>
      <c r="C235" s="61" t="s">
        <v>522</v>
      </c>
      <c r="D235" s="62" t="s">
        <v>143</v>
      </c>
      <c r="E235" s="60" t="s">
        <v>10</v>
      </c>
      <c r="F235" s="60" t="s">
        <v>67</v>
      </c>
      <c r="G235" s="64">
        <v>21.25</v>
      </c>
      <c r="H235" s="63">
        <v>2</v>
      </c>
      <c r="I235" s="63"/>
      <c r="J235" s="60" t="s">
        <v>112</v>
      </c>
      <c r="N235" s="83"/>
      <c r="O235" s="83"/>
      <c r="Q235" s="15"/>
    </row>
    <row r="236" spans="1:17" ht="21" customHeight="1" x14ac:dyDescent="0.2">
      <c r="A236" s="36">
        <v>69</v>
      </c>
      <c r="B236" s="84" t="s">
        <v>777</v>
      </c>
      <c r="C236" s="61" t="s">
        <v>782</v>
      </c>
      <c r="D236" s="62" t="s">
        <v>339</v>
      </c>
      <c r="E236" s="60" t="s">
        <v>10</v>
      </c>
      <c r="F236" s="60" t="s">
        <v>67</v>
      </c>
      <c r="G236" s="64">
        <v>23</v>
      </c>
      <c r="H236" s="63">
        <v>1</v>
      </c>
      <c r="I236" s="63"/>
      <c r="J236" s="60" t="s">
        <v>96</v>
      </c>
      <c r="N236" s="83"/>
      <c r="O236" s="83"/>
      <c r="Q236" s="15"/>
    </row>
    <row r="237" spans="1:17" ht="21" customHeight="1" x14ac:dyDescent="0.2">
      <c r="A237" s="36">
        <v>43</v>
      </c>
      <c r="B237" s="84" t="s">
        <v>501</v>
      </c>
      <c r="C237" s="61" t="s">
        <v>537</v>
      </c>
      <c r="D237" s="62" t="s">
        <v>160</v>
      </c>
      <c r="E237" s="60" t="s">
        <v>8</v>
      </c>
      <c r="F237" s="60" t="s">
        <v>67</v>
      </c>
      <c r="G237" s="64">
        <v>22.5</v>
      </c>
      <c r="H237" s="63">
        <v>1</v>
      </c>
      <c r="I237" s="63"/>
      <c r="J237" s="60" t="s">
        <v>112</v>
      </c>
      <c r="N237" s="83"/>
      <c r="O237" s="83"/>
      <c r="Q237" s="15"/>
    </row>
    <row r="238" spans="1:17" ht="21" customHeight="1" x14ac:dyDescent="0.2">
      <c r="A238" s="36">
        <v>209</v>
      </c>
      <c r="B238" s="84" t="s">
        <v>504</v>
      </c>
      <c r="C238" s="61" t="s">
        <v>539</v>
      </c>
      <c r="D238" s="62" t="s">
        <v>162</v>
      </c>
      <c r="E238" s="60" t="s">
        <v>8</v>
      </c>
      <c r="F238" s="60" t="s">
        <v>67</v>
      </c>
      <c r="G238" s="64">
        <v>23.5</v>
      </c>
      <c r="H238" s="63">
        <v>2</v>
      </c>
      <c r="I238" s="63"/>
      <c r="J238" s="60" t="s">
        <v>163</v>
      </c>
      <c r="N238" s="83"/>
      <c r="O238" s="83"/>
      <c r="Q238" s="15"/>
    </row>
    <row r="239" spans="1:17" ht="21" customHeight="1" x14ac:dyDescent="0.2">
      <c r="A239" s="36">
        <v>124</v>
      </c>
      <c r="B239" s="84" t="s">
        <v>504</v>
      </c>
      <c r="C239" s="61" t="s">
        <v>531</v>
      </c>
      <c r="D239" s="62" t="s">
        <v>155</v>
      </c>
      <c r="E239" s="60" t="s">
        <v>10</v>
      </c>
      <c r="F239" s="60" t="s">
        <v>67</v>
      </c>
      <c r="G239" s="64">
        <v>23.5</v>
      </c>
      <c r="H239" s="63">
        <v>2</v>
      </c>
      <c r="I239" s="63"/>
      <c r="J239" s="60" t="s">
        <v>123</v>
      </c>
      <c r="N239" s="83"/>
      <c r="O239" s="83"/>
      <c r="Q239" s="15"/>
    </row>
    <row r="240" spans="1:17" ht="21" customHeight="1" x14ac:dyDescent="0.2">
      <c r="A240" s="36">
        <v>65</v>
      </c>
      <c r="B240" s="84" t="s">
        <v>966</v>
      </c>
      <c r="C240" s="61" t="s">
        <v>970</v>
      </c>
      <c r="D240" s="62" t="s">
        <v>429</v>
      </c>
      <c r="E240" s="60" t="s">
        <v>8</v>
      </c>
      <c r="F240" s="60" t="s">
        <v>67</v>
      </c>
      <c r="G240" s="64">
        <v>21.5</v>
      </c>
      <c r="H240" s="63">
        <v>3</v>
      </c>
      <c r="I240" s="63"/>
      <c r="J240" s="60" t="s">
        <v>428</v>
      </c>
      <c r="N240" s="83"/>
      <c r="O240" s="83"/>
      <c r="Q240" s="15"/>
    </row>
    <row r="241" spans="1:17" ht="21" customHeight="1" x14ac:dyDescent="0.2">
      <c r="A241" s="36">
        <v>385</v>
      </c>
      <c r="B241" s="84" t="s">
        <v>501</v>
      </c>
      <c r="C241" s="61" t="s">
        <v>566</v>
      </c>
      <c r="D241" s="62" t="s">
        <v>108</v>
      </c>
      <c r="E241" s="60" t="s">
        <v>10</v>
      </c>
      <c r="F241" s="60" t="s">
        <v>67</v>
      </c>
      <c r="G241" s="64">
        <v>21.25</v>
      </c>
      <c r="H241" s="63">
        <v>1</v>
      </c>
      <c r="I241" s="63"/>
      <c r="J241" s="60" t="s">
        <v>163</v>
      </c>
      <c r="N241" s="83"/>
      <c r="O241" s="83"/>
      <c r="Q241" s="15"/>
    </row>
    <row r="242" spans="1:17" ht="21" customHeight="1" x14ac:dyDescent="0.2">
      <c r="A242" s="36">
        <v>397</v>
      </c>
      <c r="B242" s="84" t="s">
        <v>847</v>
      </c>
      <c r="C242" s="61" t="s">
        <v>857</v>
      </c>
      <c r="D242" s="62" t="s">
        <v>244</v>
      </c>
      <c r="E242" s="60" t="s">
        <v>10</v>
      </c>
      <c r="F242" s="60" t="s">
        <v>67</v>
      </c>
      <c r="G242" s="64">
        <v>20.25</v>
      </c>
      <c r="H242" s="63">
        <v>2</v>
      </c>
      <c r="I242" s="63"/>
      <c r="J242" s="60" t="s">
        <v>376</v>
      </c>
      <c r="N242" s="83"/>
      <c r="O242" s="83"/>
      <c r="Q242" s="15"/>
    </row>
    <row r="243" spans="1:17" ht="21" customHeight="1" x14ac:dyDescent="0.2">
      <c r="A243" s="36">
        <v>116</v>
      </c>
      <c r="B243" s="84" t="s">
        <v>777</v>
      </c>
      <c r="C243" s="61" t="s">
        <v>792</v>
      </c>
      <c r="D243" s="62" t="s">
        <v>344</v>
      </c>
      <c r="E243" s="60" t="s">
        <v>10</v>
      </c>
      <c r="F243" s="60" t="s">
        <v>67</v>
      </c>
      <c r="G243" s="64">
        <v>25.5</v>
      </c>
      <c r="H243" s="63">
        <v>3</v>
      </c>
      <c r="I243" s="63"/>
      <c r="J243" s="60" t="s">
        <v>96</v>
      </c>
      <c r="N243" s="83"/>
      <c r="O243" s="83"/>
      <c r="Q243" s="15"/>
    </row>
    <row r="244" spans="1:17" ht="21" customHeight="1" x14ac:dyDescent="0.2">
      <c r="A244" s="36">
        <v>22</v>
      </c>
      <c r="B244" s="84" t="s">
        <v>1021</v>
      </c>
      <c r="C244" s="61" t="s">
        <v>1026</v>
      </c>
      <c r="D244" s="62" t="s">
        <v>237</v>
      </c>
      <c r="E244" s="60" t="s">
        <v>10</v>
      </c>
      <c r="F244" s="60" t="s">
        <v>67</v>
      </c>
      <c r="G244" s="64">
        <v>20.25</v>
      </c>
      <c r="H244" s="63">
        <v>3</v>
      </c>
      <c r="I244" s="63"/>
      <c r="J244" s="60" t="s">
        <v>116</v>
      </c>
      <c r="N244" s="83"/>
      <c r="O244" s="83"/>
      <c r="Q244" s="15"/>
    </row>
    <row r="245" spans="1:17" ht="21" customHeight="1" x14ac:dyDescent="0.2">
      <c r="A245" s="36">
        <v>200</v>
      </c>
      <c r="B245" s="84" t="s">
        <v>501</v>
      </c>
      <c r="C245" s="61" t="s">
        <v>572</v>
      </c>
      <c r="D245" s="62" t="s">
        <v>193</v>
      </c>
      <c r="E245" s="60" t="s">
        <v>10</v>
      </c>
      <c r="F245" s="60" t="s">
        <v>67</v>
      </c>
      <c r="G245" s="64">
        <v>27.5</v>
      </c>
      <c r="H245" s="63">
        <v>1</v>
      </c>
      <c r="I245" s="63"/>
      <c r="J245" s="60" t="s">
        <v>116</v>
      </c>
      <c r="N245" s="83"/>
      <c r="O245" s="83"/>
      <c r="Q245" s="15"/>
    </row>
    <row r="246" spans="1:17" ht="21" customHeight="1" x14ac:dyDescent="0.2">
      <c r="A246" s="36">
        <v>335</v>
      </c>
      <c r="B246" s="84" t="s">
        <v>968</v>
      </c>
      <c r="C246" s="61" t="s">
        <v>975</v>
      </c>
      <c r="D246" s="62" t="s">
        <v>431</v>
      </c>
      <c r="E246" s="60" t="s">
        <v>8</v>
      </c>
      <c r="F246" s="60" t="s">
        <v>67</v>
      </c>
      <c r="G246" s="64">
        <v>21</v>
      </c>
      <c r="H246" s="63">
        <v>3</v>
      </c>
      <c r="I246" s="63"/>
      <c r="J246" s="60" t="s">
        <v>94</v>
      </c>
      <c r="N246" s="83"/>
      <c r="O246" s="83"/>
      <c r="Q246" s="15"/>
    </row>
    <row r="247" spans="1:17" ht="21" customHeight="1" x14ac:dyDescent="0.2">
      <c r="A247" s="36">
        <v>97</v>
      </c>
      <c r="B247" s="84" t="s">
        <v>827</v>
      </c>
      <c r="C247" s="61" t="s">
        <v>833</v>
      </c>
      <c r="D247" s="62" t="s">
        <v>369</v>
      </c>
      <c r="E247" s="60" t="s">
        <v>10</v>
      </c>
      <c r="F247" s="60" t="s">
        <v>67</v>
      </c>
      <c r="G247" s="64">
        <v>21</v>
      </c>
      <c r="H247" s="63">
        <v>2</v>
      </c>
      <c r="I247" s="63"/>
      <c r="J247" s="60" t="s">
        <v>334</v>
      </c>
      <c r="N247" s="83"/>
      <c r="O247" s="83"/>
      <c r="Q247" s="15"/>
    </row>
    <row r="248" spans="1:17" ht="21" customHeight="1" x14ac:dyDescent="0.2">
      <c r="A248" s="36">
        <v>458</v>
      </c>
      <c r="B248" s="84" t="s">
        <v>944</v>
      </c>
      <c r="C248" s="61" t="s">
        <v>953</v>
      </c>
      <c r="D248" s="62" t="s">
        <v>396</v>
      </c>
      <c r="E248" s="60" t="s">
        <v>8</v>
      </c>
      <c r="F248" s="60" t="s">
        <v>67</v>
      </c>
      <c r="G248" s="64">
        <v>21.25</v>
      </c>
      <c r="H248" s="63">
        <v>3</v>
      </c>
      <c r="I248" s="63"/>
      <c r="J248" s="60" t="s">
        <v>417</v>
      </c>
      <c r="N248" s="83"/>
      <c r="O248" s="83"/>
      <c r="Q248" s="15"/>
    </row>
    <row r="249" spans="1:17" ht="21" customHeight="1" x14ac:dyDescent="0.2">
      <c r="A249" s="36">
        <v>386</v>
      </c>
      <c r="B249" s="84" t="s">
        <v>498</v>
      </c>
      <c r="C249" s="61" t="s">
        <v>577</v>
      </c>
      <c r="D249" s="62" t="s">
        <v>144</v>
      </c>
      <c r="E249" s="60" t="s">
        <v>8</v>
      </c>
      <c r="F249" s="60" t="s">
        <v>67</v>
      </c>
      <c r="G249" s="64">
        <v>23.25</v>
      </c>
      <c r="H249" s="63">
        <v>2</v>
      </c>
      <c r="I249" s="63"/>
      <c r="J249" s="60" t="s">
        <v>116</v>
      </c>
      <c r="N249" s="83"/>
      <c r="O249" s="83"/>
      <c r="Q249" s="15"/>
    </row>
    <row r="250" spans="1:17" ht="21" customHeight="1" x14ac:dyDescent="0.2">
      <c r="A250" s="36">
        <v>379</v>
      </c>
      <c r="B250" s="84" t="s">
        <v>498</v>
      </c>
      <c r="C250" s="61" t="s">
        <v>591</v>
      </c>
      <c r="D250" s="62" t="s">
        <v>91</v>
      </c>
      <c r="E250" s="60" t="s">
        <v>8</v>
      </c>
      <c r="F250" s="60" t="s">
        <v>67</v>
      </c>
      <c r="G250" s="64">
        <v>25.5</v>
      </c>
      <c r="H250" s="63">
        <v>2</v>
      </c>
      <c r="I250" s="63"/>
      <c r="J250" s="60" t="s">
        <v>116</v>
      </c>
      <c r="N250" s="83"/>
      <c r="O250" s="83"/>
      <c r="Q250" s="15"/>
    </row>
    <row r="251" spans="1:17" ht="21" customHeight="1" x14ac:dyDescent="0.2">
      <c r="A251" s="36">
        <v>58</v>
      </c>
      <c r="B251" s="84" t="s">
        <v>498</v>
      </c>
      <c r="C251" s="61" t="s">
        <v>605</v>
      </c>
      <c r="D251" s="62" t="s">
        <v>221</v>
      </c>
      <c r="E251" s="60" t="s">
        <v>8</v>
      </c>
      <c r="F251" s="60" t="s">
        <v>67</v>
      </c>
      <c r="G251" s="64">
        <v>20.5</v>
      </c>
      <c r="H251" s="63">
        <v>1</v>
      </c>
      <c r="I251" s="63"/>
      <c r="J251" s="60" t="s">
        <v>116</v>
      </c>
      <c r="N251" s="83"/>
      <c r="O251" s="83"/>
      <c r="Q251" s="15"/>
    </row>
    <row r="252" spans="1:17" ht="21" customHeight="1" x14ac:dyDescent="0.2">
      <c r="A252" s="36">
        <v>9</v>
      </c>
      <c r="B252" s="84" t="s">
        <v>966</v>
      </c>
      <c r="C252" s="61" t="s">
        <v>981</v>
      </c>
      <c r="D252" s="62" t="s">
        <v>344</v>
      </c>
      <c r="E252" s="60" t="s">
        <v>8</v>
      </c>
      <c r="F252" s="60" t="s">
        <v>67</v>
      </c>
      <c r="G252" s="64">
        <v>20.25</v>
      </c>
      <c r="H252" s="63">
        <v>3</v>
      </c>
      <c r="I252" s="63"/>
      <c r="J252" s="60" t="s">
        <v>437</v>
      </c>
      <c r="N252" s="83"/>
      <c r="O252" s="83"/>
      <c r="Q252" s="15"/>
    </row>
    <row r="253" spans="1:17" ht="21" customHeight="1" x14ac:dyDescent="0.2">
      <c r="A253" s="36">
        <v>79</v>
      </c>
      <c r="B253" s="84" t="s">
        <v>849</v>
      </c>
      <c r="C253" s="61" t="s">
        <v>867</v>
      </c>
      <c r="D253" s="62" t="s">
        <v>283</v>
      </c>
      <c r="E253" s="60" t="s">
        <v>8</v>
      </c>
      <c r="F253" s="60" t="s">
        <v>67</v>
      </c>
      <c r="G253" s="64">
        <v>24.25</v>
      </c>
      <c r="H253" s="63">
        <v>2</v>
      </c>
      <c r="I253" s="63"/>
      <c r="J253" s="60" t="s">
        <v>384</v>
      </c>
      <c r="N253" s="83"/>
      <c r="O253" s="83"/>
      <c r="Q253" s="15"/>
    </row>
    <row r="254" spans="1:17" ht="21" customHeight="1" x14ac:dyDescent="0.2">
      <c r="A254" s="36">
        <v>299</v>
      </c>
      <c r="B254" s="84" t="s">
        <v>946</v>
      </c>
      <c r="C254" s="61" t="s">
        <v>956</v>
      </c>
      <c r="D254" s="62" t="s">
        <v>423</v>
      </c>
      <c r="E254" s="60" t="s">
        <v>8</v>
      </c>
      <c r="F254" s="60" t="s">
        <v>67</v>
      </c>
      <c r="G254" s="64">
        <v>21</v>
      </c>
      <c r="H254" s="63">
        <v>3</v>
      </c>
      <c r="I254" s="63"/>
      <c r="J254" s="60" t="s">
        <v>123</v>
      </c>
      <c r="N254" s="83"/>
      <c r="O254" s="83"/>
      <c r="Q254" s="15"/>
    </row>
    <row r="255" spans="1:17" ht="21" customHeight="1" x14ac:dyDescent="0.2">
      <c r="A255" s="36">
        <v>488</v>
      </c>
      <c r="B255" s="84" t="s">
        <v>504</v>
      </c>
      <c r="C255" s="61" t="s">
        <v>631</v>
      </c>
      <c r="D255" s="62" t="s">
        <v>242</v>
      </c>
      <c r="E255" s="60" t="s">
        <v>8</v>
      </c>
      <c r="F255" s="60" t="s">
        <v>67</v>
      </c>
      <c r="G255" s="64">
        <v>22</v>
      </c>
      <c r="H255" s="63">
        <v>2</v>
      </c>
      <c r="I255" s="63"/>
      <c r="J255" s="60" t="s">
        <v>243</v>
      </c>
      <c r="N255" s="83"/>
      <c r="O255" s="83"/>
      <c r="Q255" s="15"/>
    </row>
    <row r="256" spans="1:17" ht="21" customHeight="1" x14ac:dyDescent="0.2">
      <c r="A256" s="36">
        <v>155</v>
      </c>
      <c r="B256" s="84" t="s">
        <v>504</v>
      </c>
      <c r="C256" s="61" t="s">
        <v>650</v>
      </c>
      <c r="D256" s="62" t="s">
        <v>244</v>
      </c>
      <c r="E256" s="60" t="s">
        <v>8</v>
      </c>
      <c r="F256" s="60" t="s">
        <v>67</v>
      </c>
      <c r="G256" s="64">
        <v>21</v>
      </c>
      <c r="H256" s="63">
        <v>2</v>
      </c>
      <c r="I256" s="63"/>
      <c r="J256" s="60" t="s">
        <v>123</v>
      </c>
      <c r="N256" s="83"/>
      <c r="O256" s="83"/>
      <c r="Q256" s="15"/>
    </row>
    <row r="257" spans="1:17" ht="21" customHeight="1" x14ac:dyDescent="0.2">
      <c r="A257" s="36">
        <v>291</v>
      </c>
      <c r="B257" s="84" t="s">
        <v>946</v>
      </c>
      <c r="C257" s="61" t="s">
        <v>957</v>
      </c>
      <c r="D257" s="62" t="s">
        <v>139</v>
      </c>
      <c r="E257" s="60" t="s">
        <v>10</v>
      </c>
      <c r="F257" s="60" t="s">
        <v>67</v>
      </c>
      <c r="G257" s="64">
        <v>20.75</v>
      </c>
      <c r="H257" s="63">
        <v>3</v>
      </c>
      <c r="I257" s="63"/>
      <c r="J257" s="60" t="s">
        <v>123</v>
      </c>
      <c r="N257" s="83"/>
      <c r="O257" s="83"/>
      <c r="Q257" s="15"/>
    </row>
    <row r="258" spans="1:17" ht="21" customHeight="1" x14ac:dyDescent="0.2">
      <c r="A258" s="36">
        <v>176</v>
      </c>
      <c r="B258" s="84" t="s">
        <v>498</v>
      </c>
      <c r="C258" s="61" t="s">
        <v>651</v>
      </c>
      <c r="D258" s="62" t="s">
        <v>258</v>
      </c>
      <c r="E258" s="60" t="s">
        <v>10</v>
      </c>
      <c r="F258" s="60" t="s">
        <v>67</v>
      </c>
      <c r="G258" s="64">
        <v>24.75</v>
      </c>
      <c r="H258" s="63">
        <v>2</v>
      </c>
      <c r="I258" s="63"/>
      <c r="J258" s="60" t="s">
        <v>116</v>
      </c>
      <c r="N258" s="83"/>
      <c r="O258" s="83"/>
      <c r="Q258" s="15"/>
    </row>
    <row r="259" spans="1:17" ht="21" customHeight="1" x14ac:dyDescent="0.2">
      <c r="A259" s="36">
        <v>348</v>
      </c>
      <c r="B259" s="84" t="s">
        <v>504</v>
      </c>
      <c r="C259" s="61" t="s">
        <v>655</v>
      </c>
      <c r="D259" s="62" t="s">
        <v>223</v>
      </c>
      <c r="E259" s="60" t="s">
        <v>10</v>
      </c>
      <c r="F259" s="60" t="s">
        <v>67</v>
      </c>
      <c r="G259" s="64">
        <v>20</v>
      </c>
      <c r="H259" s="63">
        <v>1</v>
      </c>
      <c r="I259" s="63"/>
      <c r="J259" s="60" t="s">
        <v>123</v>
      </c>
      <c r="N259" s="83"/>
      <c r="O259" s="83"/>
      <c r="Q259" s="15"/>
    </row>
    <row r="260" spans="1:17" ht="21" customHeight="1" x14ac:dyDescent="0.2">
      <c r="A260" s="36">
        <v>498</v>
      </c>
      <c r="B260" s="84" t="s">
        <v>966</v>
      </c>
      <c r="C260" s="61" t="s">
        <v>984</v>
      </c>
      <c r="D260" s="62" t="s">
        <v>120</v>
      </c>
      <c r="E260" s="60" t="s">
        <v>10</v>
      </c>
      <c r="F260" s="60" t="s">
        <v>67</v>
      </c>
      <c r="G260" s="64">
        <v>20.75</v>
      </c>
      <c r="H260" s="63">
        <v>3</v>
      </c>
      <c r="I260" s="63"/>
      <c r="J260" s="60" t="s">
        <v>380</v>
      </c>
      <c r="N260" s="83"/>
      <c r="O260" s="83"/>
      <c r="Q260" s="15"/>
    </row>
    <row r="261" spans="1:17" ht="21" customHeight="1" x14ac:dyDescent="0.2">
      <c r="A261" s="36">
        <v>39</v>
      </c>
      <c r="B261" s="84" t="s">
        <v>498</v>
      </c>
      <c r="C261" s="61" t="s">
        <v>674</v>
      </c>
      <c r="D261" s="62" t="s">
        <v>199</v>
      </c>
      <c r="E261" s="60" t="s">
        <v>10</v>
      </c>
      <c r="F261" s="60" t="s">
        <v>67</v>
      </c>
      <c r="G261" s="64">
        <v>25.25</v>
      </c>
      <c r="H261" s="63">
        <v>2</v>
      </c>
      <c r="I261" s="63"/>
      <c r="J261" s="60" t="s">
        <v>116</v>
      </c>
      <c r="N261" s="83"/>
      <c r="O261" s="83"/>
      <c r="Q261" s="15"/>
    </row>
    <row r="262" spans="1:17" ht="21" customHeight="1" x14ac:dyDescent="0.2">
      <c r="A262" s="36">
        <v>240</v>
      </c>
      <c r="B262" s="84" t="s">
        <v>504</v>
      </c>
      <c r="C262" s="61" t="s">
        <v>677</v>
      </c>
      <c r="D262" s="62" t="s">
        <v>154</v>
      </c>
      <c r="E262" s="60" t="s">
        <v>8</v>
      </c>
      <c r="F262" s="60" t="s">
        <v>67</v>
      </c>
      <c r="G262" s="64">
        <v>20</v>
      </c>
      <c r="H262" s="63">
        <v>1</v>
      </c>
      <c r="I262" s="63"/>
      <c r="J262" s="60" t="s">
        <v>123</v>
      </c>
      <c r="N262" s="83"/>
      <c r="O262" s="83"/>
      <c r="Q262" s="15"/>
    </row>
    <row r="263" spans="1:17" ht="21" customHeight="1" x14ac:dyDescent="0.2">
      <c r="A263" s="36">
        <v>431</v>
      </c>
      <c r="B263" s="84" t="s">
        <v>504</v>
      </c>
      <c r="C263" s="61" t="s">
        <v>687</v>
      </c>
      <c r="D263" s="62" t="s">
        <v>279</v>
      </c>
      <c r="E263" s="60" t="s">
        <v>8</v>
      </c>
      <c r="F263" s="60" t="s">
        <v>67</v>
      </c>
      <c r="G263" s="64">
        <v>20.25</v>
      </c>
      <c r="H263" s="63">
        <v>1</v>
      </c>
      <c r="I263" s="63"/>
      <c r="J263" s="60" t="s">
        <v>123</v>
      </c>
      <c r="N263" s="83"/>
      <c r="O263" s="83"/>
      <c r="Q263" s="15"/>
    </row>
    <row r="264" spans="1:17" ht="21" customHeight="1" x14ac:dyDescent="0.2">
      <c r="A264" s="36">
        <v>456</v>
      </c>
      <c r="B264" s="84" t="s">
        <v>777</v>
      </c>
      <c r="C264" s="61" t="s">
        <v>811</v>
      </c>
      <c r="D264" s="62" t="s">
        <v>214</v>
      </c>
      <c r="E264" s="60" t="s">
        <v>10</v>
      </c>
      <c r="F264" s="60" t="s">
        <v>67</v>
      </c>
      <c r="G264" s="64">
        <v>20</v>
      </c>
      <c r="H264" s="63">
        <v>2</v>
      </c>
      <c r="I264" s="63"/>
      <c r="J264" s="60" t="s">
        <v>96</v>
      </c>
      <c r="N264" s="83"/>
      <c r="O264" s="83"/>
      <c r="Q264" s="15"/>
    </row>
    <row r="265" spans="1:17" ht="21" customHeight="1" x14ac:dyDescent="0.2">
      <c r="A265" s="36">
        <v>429</v>
      </c>
      <c r="B265" s="84" t="s">
        <v>501</v>
      </c>
      <c r="C265" s="61" t="s">
        <v>705</v>
      </c>
      <c r="D265" s="62" t="s">
        <v>294</v>
      </c>
      <c r="E265" s="60" t="s">
        <v>8</v>
      </c>
      <c r="F265" s="60" t="s">
        <v>67</v>
      </c>
      <c r="G265" s="64">
        <v>19.5</v>
      </c>
      <c r="H265" s="63">
        <v>2</v>
      </c>
      <c r="I265" s="63"/>
      <c r="J265" s="60" t="s">
        <v>112</v>
      </c>
      <c r="N265" s="83"/>
      <c r="O265" s="83"/>
    </row>
    <row r="266" spans="1:17" ht="21" customHeight="1" x14ac:dyDescent="0.2">
      <c r="A266" s="36">
        <v>115</v>
      </c>
      <c r="B266" s="84" t="s">
        <v>501</v>
      </c>
      <c r="C266" s="61" t="s">
        <v>712</v>
      </c>
      <c r="D266" s="62" t="s">
        <v>264</v>
      </c>
      <c r="E266" s="60" t="s">
        <v>10</v>
      </c>
      <c r="F266" s="60" t="s">
        <v>67</v>
      </c>
      <c r="G266" s="64">
        <v>19.75</v>
      </c>
      <c r="H266" s="63">
        <v>1</v>
      </c>
      <c r="I266" s="63"/>
      <c r="J266" s="60" t="s">
        <v>245</v>
      </c>
      <c r="N266" s="83"/>
      <c r="O266" s="83"/>
      <c r="Q266" s="15"/>
    </row>
    <row r="267" spans="1:17" ht="21" customHeight="1" x14ac:dyDescent="0.2">
      <c r="A267" s="36">
        <v>156</v>
      </c>
      <c r="B267" s="84" t="s">
        <v>504</v>
      </c>
      <c r="C267" s="61" t="s">
        <v>722</v>
      </c>
      <c r="D267" s="62" t="s">
        <v>244</v>
      </c>
      <c r="E267" s="60" t="s">
        <v>8</v>
      </c>
      <c r="F267" s="60" t="s">
        <v>67</v>
      </c>
      <c r="G267" s="64">
        <v>22</v>
      </c>
      <c r="H267" s="63">
        <v>2</v>
      </c>
      <c r="I267" s="63"/>
      <c r="J267" s="60" t="s">
        <v>123</v>
      </c>
      <c r="N267" s="83"/>
      <c r="O267" s="83"/>
      <c r="Q267" s="15"/>
    </row>
    <row r="268" spans="1:17" ht="21" customHeight="1" x14ac:dyDescent="0.2">
      <c r="A268" s="36">
        <v>278</v>
      </c>
      <c r="B268" s="84" t="s">
        <v>827</v>
      </c>
      <c r="C268" s="61" t="s">
        <v>836</v>
      </c>
      <c r="D268" s="62" t="s">
        <v>370</v>
      </c>
      <c r="E268" s="60" t="s">
        <v>10</v>
      </c>
      <c r="F268" s="60" t="s">
        <v>67</v>
      </c>
      <c r="G268" s="64">
        <v>22.25</v>
      </c>
      <c r="H268" s="63">
        <v>3</v>
      </c>
      <c r="I268" s="63"/>
      <c r="J268" s="60" t="s">
        <v>130</v>
      </c>
      <c r="N268" s="83"/>
      <c r="O268" s="83"/>
      <c r="Q268" s="15"/>
    </row>
    <row r="269" spans="1:17" ht="21" customHeight="1" x14ac:dyDescent="0.2">
      <c r="A269" s="36">
        <v>521</v>
      </c>
      <c r="B269" s="84" t="s">
        <v>894</v>
      </c>
      <c r="C269" s="61" t="s">
        <v>913</v>
      </c>
      <c r="D269" s="62" t="s">
        <v>120</v>
      </c>
      <c r="E269" s="60" t="s">
        <v>10</v>
      </c>
      <c r="F269" s="60" t="s">
        <v>67</v>
      </c>
      <c r="G269" s="64">
        <v>21.5</v>
      </c>
      <c r="H269" s="63">
        <v>3</v>
      </c>
      <c r="I269" s="63"/>
      <c r="J269" s="60" t="s">
        <v>400</v>
      </c>
      <c r="N269" s="83"/>
      <c r="O269" s="83"/>
      <c r="Q269" s="15"/>
    </row>
    <row r="270" spans="1:17" ht="21" customHeight="1" x14ac:dyDescent="0.2">
      <c r="A270" s="36">
        <v>241</v>
      </c>
      <c r="B270" s="84" t="s">
        <v>501</v>
      </c>
      <c r="C270" s="61" t="s">
        <v>745</v>
      </c>
      <c r="D270" s="62" t="s">
        <v>313</v>
      </c>
      <c r="E270" s="60" t="s">
        <v>8</v>
      </c>
      <c r="F270" s="60" t="s">
        <v>67</v>
      </c>
      <c r="G270" s="64">
        <v>20.5</v>
      </c>
      <c r="H270" s="63">
        <v>2</v>
      </c>
      <c r="I270" s="63"/>
      <c r="J270" s="60" t="s">
        <v>130</v>
      </c>
      <c r="N270" s="83"/>
      <c r="O270" s="83"/>
      <c r="Q270" s="15"/>
    </row>
    <row r="271" spans="1:17" ht="21" customHeight="1" x14ac:dyDescent="0.2">
      <c r="A271" s="36">
        <v>35</v>
      </c>
      <c r="B271" s="61" t="s">
        <v>14</v>
      </c>
      <c r="C271" s="51" t="s">
        <v>1040</v>
      </c>
      <c r="D271" s="52"/>
      <c r="E271" s="52" t="s">
        <v>10</v>
      </c>
      <c r="F271" s="60" t="s">
        <v>67</v>
      </c>
      <c r="G271" s="51"/>
      <c r="H271" s="51"/>
      <c r="I271" s="63" t="s">
        <v>41</v>
      </c>
      <c r="J271" s="51"/>
      <c r="N271" s="83"/>
      <c r="O271" s="83"/>
    </row>
    <row r="272" spans="1:17" ht="21" customHeight="1" x14ac:dyDescent="0.2">
      <c r="A272" s="36">
        <v>150</v>
      </c>
      <c r="B272" s="84" t="s">
        <v>968</v>
      </c>
      <c r="C272" s="61" t="s">
        <v>995</v>
      </c>
      <c r="D272" s="62" t="s">
        <v>273</v>
      </c>
      <c r="E272" s="60" t="s">
        <v>10</v>
      </c>
      <c r="F272" s="60" t="s">
        <v>67</v>
      </c>
      <c r="G272" s="64">
        <v>20.5</v>
      </c>
      <c r="H272" s="63">
        <v>3</v>
      </c>
      <c r="I272" s="63"/>
      <c r="J272" s="60" t="s">
        <v>376</v>
      </c>
      <c r="N272" s="83"/>
      <c r="O272" s="83"/>
      <c r="Q272" s="15"/>
    </row>
    <row r="273" spans="1:17" ht="21" customHeight="1" x14ac:dyDescent="0.2">
      <c r="A273" s="36">
        <v>37</v>
      </c>
      <c r="B273" s="84" t="s">
        <v>501</v>
      </c>
      <c r="C273" s="61" t="s">
        <v>767</v>
      </c>
      <c r="D273" s="62" t="s">
        <v>250</v>
      </c>
      <c r="E273" s="60" t="s">
        <v>8</v>
      </c>
      <c r="F273" s="60" t="s">
        <v>67</v>
      </c>
      <c r="G273" s="64">
        <v>25.25</v>
      </c>
      <c r="H273" s="63">
        <v>2</v>
      </c>
      <c r="I273" s="63"/>
      <c r="J273" s="60" t="s">
        <v>169</v>
      </c>
      <c r="N273" s="83"/>
      <c r="O273" s="83"/>
      <c r="Q273" s="15"/>
    </row>
    <row r="274" spans="1:17" ht="21" customHeight="1" x14ac:dyDescent="0.2">
      <c r="A274" s="36">
        <v>75</v>
      </c>
      <c r="B274" s="84" t="s">
        <v>498</v>
      </c>
      <c r="C274" s="61" t="s">
        <v>768</v>
      </c>
      <c r="D274" s="62" t="s">
        <v>327</v>
      </c>
      <c r="E274" s="60" t="s">
        <v>8</v>
      </c>
      <c r="F274" s="60" t="s">
        <v>67</v>
      </c>
      <c r="G274" s="64">
        <v>24.25</v>
      </c>
      <c r="H274" s="63">
        <v>1</v>
      </c>
      <c r="I274" s="63"/>
      <c r="J274" s="60" t="s">
        <v>116</v>
      </c>
      <c r="N274" s="83"/>
      <c r="O274" s="83"/>
      <c r="Q274" s="15"/>
    </row>
    <row r="275" spans="1:17" ht="21" customHeight="1" x14ac:dyDescent="0.2">
      <c r="A275" s="36">
        <v>248</v>
      </c>
      <c r="B275" s="84" t="s">
        <v>915</v>
      </c>
      <c r="C275" s="61" t="s">
        <v>930</v>
      </c>
      <c r="D275" s="62" t="s">
        <v>142</v>
      </c>
      <c r="E275" s="60" t="s">
        <v>8</v>
      </c>
      <c r="F275" s="60" t="s">
        <v>67</v>
      </c>
      <c r="G275" s="64">
        <v>19.75</v>
      </c>
      <c r="H275" s="63">
        <v>2</v>
      </c>
      <c r="I275" s="63"/>
      <c r="J275" s="60" t="s">
        <v>130</v>
      </c>
      <c r="N275" s="83"/>
      <c r="O275" s="83"/>
      <c r="Q275" s="15"/>
    </row>
    <row r="276" spans="1:17" ht="21" customHeight="1" x14ac:dyDescent="0.2">
      <c r="A276" s="36">
        <v>399</v>
      </c>
      <c r="B276" s="84" t="s">
        <v>849</v>
      </c>
      <c r="C276" s="61" t="s">
        <v>886</v>
      </c>
      <c r="D276" s="62" t="s">
        <v>396</v>
      </c>
      <c r="E276" s="60" t="s">
        <v>8</v>
      </c>
      <c r="F276" s="60" t="s">
        <v>67</v>
      </c>
      <c r="G276" s="64">
        <v>20.75</v>
      </c>
      <c r="H276" s="63">
        <v>2</v>
      </c>
      <c r="I276" s="63"/>
      <c r="J276" s="60" t="s">
        <v>397</v>
      </c>
      <c r="N276" s="83"/>
      <c r="O276" s="83"/>
      <c r="Q276" s="15"/>
    </row>
    <row r="277" spans="1:17" ht="21" customHeight="1" x14ac:dyDescent="0.2">
      <c r="A277" s="36">
        <v>181</v>
      </c>
      <c r="B277" s="84" t="s">
        <v>501</v>
      </c>
      <c r="C277" s="61" t="s">
        <v>772</v>
      </c>
      <c r="D277" s="62" t="s">
        <v>331</v>
      </c>
      <c r="E277" s="60" t="s">
        <v>8</v>
      </c>
      <c r="F277" s="60" t="s">
        <v>67</v>
      </c>
      <c r="G277" s="64">
        <v>24.5</v>
      </c>
      <c r="H277" s="63">
        <v>2</v>
      </c>
      <c r="I277" s="63"/>
      <c r="J277" s="60" t="s">
        <v>332</v>
      </c>
      <c r="N277" s="83"/>
      <c r="O277" s="83"/>
    </row>
    <row r="278" spans="1:17" ht="21" customHeight="1" x14ac:dyDescent="0.2">
      <c r="A278" s="36">
        <v>424</v>
      </c>
      <c r="B278" s="84" t="s">
        <v>917</v>
      </c>
      <c r="C278" s="61" t="s">
        <v>918</v>
      </c>
      <c r="D278" s="62" t="s">
        <v>406</v>
      </c>
      <c r="E278" s="60" t="s">
        <v>8</v>
      </c>
      <c r="F278" s="60" t="s">
        <v>11</v>
      </c>
      <c r="G278" s="64">
        <v>21.25</v>
      </c>
      <c r="H278" s="63">
        <v>3</v>
      </c>
      <c r="I278" s="63"/>
      <c r="J278" s="60" t="s">
        <v>407</v>
      </c>
      <c r="N278" s="83"/>
      <c r="O278" s="83"/>
      <c r="Q278" s="15"/>
    </row>
    <row r="279" spans="1:17" ht="21" customHeight="1" x14ac:dyDescent="0.2">
      <c r="A279" s="36">
        <v>409</v>
      </c>
      <c r="B279" s="84" t="s">
        <v>501</v>
      </c>
      <c r="C279" s="61" t="s">
        <v>513</v>
      </c>
      <c r="D279" s="62" t="s">
        <v>134</v>
      </c>
      <c r="E279" s="60" t="s">
        <v>10</v>
      </c>
      <c r="F279" s="60" t="s">
        <v>11</v>
      </c>
      <c r="G279" s="64">
        <v>21.25</v>
      </c>
      <c r="H279" s="63">
        <v>1</v>
      </c>
      <c r="I279" s="63"/>
      <c r="J279" s="60" t="s">
        <v>116</v>
      </c>
      <c r="N279" s="83"/>
      <c r="O279" s="83"/>
      <c r="Q279" s="15"/>
    </row>
    <row r="280" spans="1:17" ht="21" customHeight="1" x14ac:dyDescent="0.2">
      <c r="A280" s="36">
        <v>524</v>
      </c>
      <c r="B280" s="84" t="s">
        <v>897</v>
      </c>
      <c r="C280" s="61" t="s">
        <v>898</v>
      </c>
      <c r="D280" s="62" t="s">
        <v>219</v>
      </c>
      <c r="E280" s="60" t="s">
        <v>10</v>
      </c>
      <c r="F280" s="60" t="s">
        <v>11</v>
      </c>
      <c r="G280" s="64">
        <v>20.5</v>
      </c>
      <c r="H280" s="63">
        <v>3</v>
      </c>
      <c r="I280" s="63"/>
      <c r="J280" s="60" t="s">
        <v>94</v>
      </c>
      <c r="N280" s="83"/>
      <c r="O280" s="83"/>
      <c r="Q280" s="15"/>
    </row>
    <row r="281" spans="1:17" ht="21" customHeight="1" x14ac:dyDescent="0.2">
      <c r="A281" s="36">
        <v>61</v>
      </c>
      <c r="B281" s="84" t="s">
        <v>501</v>
      </c>
      <c r="C281" s="61" t="s">
        <v>515</v>
      </c>
      <c r="D281" s="62" t="s">
        <v>136</v>
      </c>
      <c r="E281" s="60" t="s">
        <v>10</v>
      </c>
      <c r="F281" s="60" t="s">
        <v>11</v>
      </c>
      <c r="G281" s="64">
        <v>20</v>
      </c>
      <c r="H281" s="63">
        <v>1</v>
      </c>
      <c r="I281" s="63"/>
      <c r="J281" s="60" t="s">
        <v>116</v>
      </c>
      <c r="N281" s="83"/>
      <c r="O281" s="83"/>
      <c r="Q281" s="15"/>
    </row>
    <row r="282" spans="1:17" ht="21" customHeight="1" x14ac:dyDescent="0.2">
      <c r="A282" s="36">
        <v>301</v>
      </c>
      <c r="B282" s="84" t="s">
        <v>966</v>
      </c>
      <c r="C282" s="61" t="s">
        <v>967</v>
      </c>
      <c r="D282" s="62" t="s">
        <v>427</v>
      </c>
      <c r="E282" s="60" t="s">
        <v>8</v>
      </c>
      <c r="F282" s="60" t="s">
        <v>11</v>
      </c>
      <c r="G282" s="64">
        <v>20.25</v>
      </c>
      <c r="H282" s="63">
        <v>3</v>
      </c>
      <c r="I282" s="63"/>
      <c r="J282" s="60" t="s">
        <v>428</v>
      </c>
      <c r="N282" s="83"/>
      <c r="O282" s="83"/>
      <c r="Q282" s="15"/>
    </row>
    <row r="283" spans="1:17" ht="21" customHeight="1" x14ac:dyDescent="0.2">
      <c r="A283" s="36">
        <v>506</v>
      </c>
      <c r="B283" s="84" t="s">
        <v>501</v>
      </c>
      <c r="C283" s="61" t="s">
        <v>535</v>
      </c>
      <c r="D283" s="62" t="s">
        <v>159</v>
      </c>
      <c r="E283" s="60" t="s">
        <v>8</v>
      </c>
      <c r="F283" s="60" t="s">
        <v>11</v>
      </c>
      <c r="G283" s="64">
        <v>20.25</v>
      </c>
      <c r="H283" s="63">
        <v>2</v>
      </c>
      <c r="I283" s="63"/>
      <c r="J283" s="60" t="s">
        <v>112</v>
      </c>
      <c r="N283" s="83"/>
      <c r="O283" s="83"/>
      <c r="Q283" s="15"/>
    </row>
    <row r="284" spans="1:17" ht="21" customHeight="1" x14ac:dyDescent="0.2">
      <c r="A284" s="36">
        <v>296</v>
      </c>
      <c r="B284" s="84" t="s">
        <v>891</v>
      </c>
      <c r="C284" s="61" t="s">
        <v>892</v>
      </c>
      <c r="D284" s="62" t="s">
        <v>168</v>
      </c>
      <c r="E284" s="60" t="s">
        <v>10</v>
      </c>
      <c r="F284" s="60" t="s">
        <v>11</v>
      </c>
      <c r="G284" s="64">
        <v>20.25</v>
      </c>
      <c r="H284" s="63">
        <v>2</v>
      </c>
      <c r="I284" s="63"/>
      <c r="J284" s="60" t="s">
        <v>400</v>
      </c>
      <c r="N284" s="83"/>
      <c r="O284" s="83"/>
      <c r="Q284" s="15"/>
    </row>
    <row r="285" spans="1:17" ht="21" customHeight="1" x14ac:dyDescent="0.2">
      <c r="A285" s="36">
        <v>281</v>
      </c>
      <c r="B285" s="84" t="s">
        <v>504</v>
      </c>
      <c r="C285" s="61" t="s">
        <v>527</v>
      </c>
      <c r="D285" s="62" t="s">
        <v>149</v>
      </c>
      <c r="E285" s="60" t="s">
        <v>10</v>
      </c>
      <c r="F285" s="60" t="s">
        <v>11</v>
      </c>
      <c r="G285" s="64">
        <v>27.25</v>
      </c>
      <c r="H285" s="63">
        <v>1</v>
      </c>
      <c r="I285" s="63"/>
      <c r="J285" s="60" t="s">
        <v>123</v>
      </c>
      <c r="N285" s="83"/>
      <c r="O285" s="83"/>
      <c r="Q285" s="15"/>
    </row>
    <row r="286" spans="1:17" ht="21" customHeight="1" x14ac:dyDescent="0.2">
      <c r="A286" s="36">
        <v>526</v>
      </c>
      <c r="B286" s="84" t="s">
        <v>897</v>
      </c>
      <c r="C286" s="61" t="s">
        <v>852</v>
      </c>
      <c r="D286" s="62" t="s">
        <v>221</v>
      </c>
      <c r="E286" s="60" t="s">
        <v>10</v>
      </c>
      <c r="F286" s="60" t="s">
        <v>11</v>
      </c>
      <c r="G286" s="64">
        <v>21.5</v>
      </c>
      <c r="H286" s="63">
        <v>3</v>
      </c>
      <c r="I286" s="63"/>
      <c r="J286" s="60" t="s">
        <v>94</v>
      </c>
      <c r="N286" s="83"/>
      <c r="O286" s="83"/>
      <c r="Q286" s="15"/>
    </row>
    <row r="287" spans="1:17" ht="21" customHeight="1" x14ac:dyDescent="0.2">
      <c r="A287" s="36">
        <v>13</v>
      </c>
      <c r="B287" s="84" t="s">
        <v>501</v>
      </c>
      <c r="C287" s="61" t="s">
        <v>547</v>
      </c>
      <c r="D287" s="62" t="s">
        <v>170</v>
      </c>
      <c r="E287" s="60" t="s">
        <v>10</v>
      </c>
      <c r="F287" s="60" t="s">
        <v>11</v>
      </c>
      <c r="G287" s="64">
        <v>20.75</v>
      </c>
      <c r="H287" s="63">
        <v>2</v>
      </c>
      <c r="I287" s="63"/>
      <c r="J287" s="60" t="s">
        <v>169</v>
      </c>
      <c r="N287" s="83"/>
      <c r="O287" s="83"/>
      <c r="Q287" s="15"/>
    </row>
    <row r="288" spans="1:17" ht="21" customHeight="1" x14ac:dyDescent="0.2">
      <c r="A288" s="36">
        <v>119</v>
      </c>
      <c r="B288" s="84" t="s">
        <v>498</v>
      </c>
      <c r="C288" s="61" t="s">
        <v>548</v>
      </c>
      <c r="D288" s="62" t="s">
        <v>171</v>
      </c>
      <c r="E288" s="60" t="s">
        <v>8</v>
      </c>
      <c r="F288" s="60" t="s">
        <v>11</v>
      </c>
      <c r="G288" s="64">
        <v>19.75</v>
      </c>
      <c r="H288" s="63">
        <v>2</v>
      </c>
      <c r="I288" s="63"/>
      <c r="J288" s="60" t="s">
        <v>116</v>
      </c>
      <c r="N288" s="83"/>
      <c r="O288" s="83"/>
      <c r="Q288" s="15"/>
    </row>
    <row r="289" spans="1:17" ht="21" customHeight="1" x14ac:dyDescent="0.2">
      <c r="A289" s="36">
        <v>270</v>
      </c>
      <c r="B289" s="84" t="s">
        <v>504</v>
      </c>
      <c r="C289" s="61" t="s">
        <v>564</v>
      </c>
      <c r="D289" s="62" t="s">
        <v>188</v>
      </c>
      <c r="E289" s="60" t="s">
        <v>10</v>
      </c>
      <c r="F289" s="60" t="s">
        <v>11</v>
      </c>
      <c r="G289" s="64">
        <v>25.5</v>
      </c>
      <c r="H289" s="63">
        <v>2</v>
      </c>
      <c r="I289" s="63"/>
      <c r="J289" s="60" t="s">
        <v>123</v>
      </c>
      <c r="N289" s="83"/>
      <c r="O289" s="83"/>
      <c r="Q289" s="15"/>
    </row>
    <row r="290" spans="1:17" ht="21" customHeight="1" x14ac:dyDescent="0.2">
      <c r="A290" s="36">
        <v>319</v>
      </c>
      <c r="B290" s="84" t="s">
        <v>498</v>
      </c>
      <c r="C290" s="61" t="s">
        <v>568</v>
      </c>
      <c r="D290" s="62" t="s">
        <v>190</v>
      </c>
      <c r="E290" s="60" t="s">
        <v>8</v>
      </c>
      <c r="F290" s="60" t="s">
        <v>11</v>
      </c>
      <c r="G290" s="64">
        <v>24.25</v>
      </c>
      <c r="H290" s="63">
        <v>2</v>
      </c>
      <c r="I290" s="63"/>
      <c r="J290" s="60" t="s">
        <v>116</v>
      </c>
      <c r="N290" s="83"/>
      <c r="O290" s="83"/>
      <c r="Q290" s="15"/>
    </row>
    <row r="291" spans="1:17" ht="21" customHeight="1" x14ac:dyDescent="0.2">
      <c r="A291" s="36">
        <v>23</v>
      </c>
      <c r="B291" s="73" t="s">
        <v>11</v>
      </c>
      <c r="C291" s="51" t="s">
        <v>1041</v>
      </c>
      <c r="D291" s="52"/>
      <c r="E291" s="52" t="s">
        <v>10</v>
      </c>
      <c r="F291" s="60" t="s">
        <v>11</v>
      </c>
      <c r="G291" s="51"/>
      <c r="H291" s="51"/>
      <c r="I291" s="63" t="s">
        <v>41</v>
      </c>
      <c r="J291" s="51"/>
      <c r="N291" s="83"/>
      <c r="O291" s="83"/>
      <c r="Q291" s="15"/>
    </row>
    <row r="292" spans="1:17" ht="21" customHeight="1" x14ac:dyDescent="0.2">
      <c r="A292" s="36">
        <v>404</v>
      </c>
      <c r="B292" s="84" t="s">
        <v>827</v>
      </c>
      <c r="C292" s="61" t="s">
        <v>831</v>
      </c>
      <c r="D292" s="62" t="s">
        <v>368</v>
      </c>
      <c r="E292" s="60" t="s">
        <v>10</v>
      </c>
      <c r="F292" s="60" t="s">
        <v>11</v>
      </c>
      <c r="G292" s="64">
        <v>21.5</v>
      </c>
      <c r="H292" s="63">
        <v>2</v>
      </c>
      <c r="I292" s="63"/>
      <c r="J292" s="60" t="s">
        <v>334</v>
      </c>
      <c r="N292" s="83"/>
      <c r="O292" s="83"/>
      <c r="Q292" s="15"/>
    </row>
    <row r="293" spans="1:17" ht="21" customHeight="1" x14ac:dyDescent="0.2">
      <c r="A293" s="36">
        <v>544</v>
      </c>
      <c r="B293" s="84" t="s">
        <v>968</v>
      </c>
      <c r="C293" s="61" t="s">
        <v>978</v>
      </c>
      <c r="D293" s="62" t="s">
        <v>434</v>
      </c>
      <c r="E293" s="60" t="s">
        <v>10</v>
      </c>
      <c r="F293" s="60" t="s">
        <v>11</v>
      </c>
      <c r="G293" s="64">
        <v>21.75</v>
      </c>
      <c r="H293" s="63">
        <v>3</v>
      </c>
      <c r="I293" s="63"/>
      <c r="J293" s="60" t="s">
        <v>94</v>
      </c>
      <c r="N293" s="83"/>
      <c r="O293" s="83"/>
      <c r="Q293" s="15"/>
    </row>
    <row r="294" spans="1:17" ht="21" customHeight="1" x14ac:dyDescent="0.2">
      <c r="A294" s="36">
        <v>83</v>
      </c>
      <c r="B294" s="84" t="s">
        <v>773</v>
      </c>
      <c r="C294" s="61" t="s">
        <v>796</v>
      </c>
      <c r="D294" s="62" t="s">
        <v>348</v>
      </c>
      <c r="E294" s="60" t="s">
        <v>10</v>
      </c>
      <c r="F294" s="60" t="s">
        <v>11</v>
      </c>
      <c r="G294" s="64">
        <v>25.75</v>
      </c>
      <c r="H294" s="63">
        <v>3</v>
      </c>
      <c r="I294" s="63"/>
      <c r="J294" s="60" t="s">
        <v>334</v>
      </c>
      <c r="N294" s="83"/>
      <c r="O294" s="83"/>
      <c r="Q294" s="15"/>
    </row>
    <row r="295" spans="1:17" ht="21" customHeight="1" x14ac:dyDescent="0.2">
      <c r="A295" s="36">
        <v>476</v>
      </c>
      <c r="B295" s="84" t="s">
        <v>504</v>
      </c>
      <c r="C295" s="61" t="s">
        <v>584</v>
      </c>
      <c r="D295" s="62" t="s">
        <v>166</v>
      </c>
      <c r="E295" s="60" t="s">
        <v>8</v>
      </c>
      <c r="F295" s="60" t="s">
        <v>11</v>
      </c>
      <c r="G295" s="64">
        <v>23.5</v>
      </c>
      <c r="H295" s="63">
        <v>2</v>
      </c>
      <c r="I295" s="63"/>
      <c r="J295" s="60" t="s">
        <v>153</v>
      </c>
      <c r="N295" s="83"/>
      <c r="O295" s="83"/>
      <c r="Q295" s="15"/>
    </row>
    <row r="296" spans="1:17" ht="21" customHeight="1" x14ac:dyDescent="0.2">
      <c r="A296" s="36">
        <v>64</v>
      </c>
      <c r="B296" s="84" t="s">
        <v>498</v>
      </c>
      <c r="C296" s="61" t="s">
        <v>589</v>
      </c>
      <c r="D296" s="62" t="s">
        <v>208</v>
      </c>
      <c r="E296" s="60" t="s">
        <v>10</v>
      </c>
      <c r="F296" s="60" t="s">
        <v>11</v>
      </c>
      <c r="G296" s="64">
        <v>19.75</v>
      </c>
      <c r="H296" s="63">
        <v>1</v>
      </c>
      <c r="I296" s="63"/>
      <c r="J296" s="60" t="s">
        <v>116</v>
      </c>
      <c r="N296" s="83"/>
      <c r="O296" s="83"/>
      <c r="Q296" s="15"/>
    </row>
    <row r="297" spans="1:17" ht="21" customHeight="1" x14ac:dyDescent="0.2">
      <c r="A297" s="36">
        <v>225</v>
      </c>
      <c r="B297" s="84" t="s">
        <v>498</v>
      </c>
      <c r="C297" s="61" t="s">
        <v>594</v>
      </c>
      <c r="D297" s="62" t="s">
        <v>213</v>
      </c>
      <c r="E297" s="60" t="s">
        <v>8</v>
      </c>
      <c r="F297" s="60" t="s">
        <v>11</v>
      </c>
      <c r="G297" s="64">
        <v>23.25</v>
      </c>
      <c r="H297" s="63">
        <v>2</v>
      </c>
      <c r="I297" s="63"/>
      <c r="J297" s="60" t="s">
        <v>116</v>
      </c>
      <c r="N297" s="83"/>
      <c r="O297" s="83"/>
      <c r="Q297" s="15"/>
    </row>
    <row r="298" spans="1:17" ht="21" customHeight="1" x14ac:dyDescent="0.2">
      <c r="A298" s="36">
        <v>510</v>
      </c>
      <c r="B298" s="84" t="s">
        <v>847</v>
      </c>
      <c r="C298" s="61" t="s">
        <v>865</v>
      </c>
      <c r="D298" s="62" t="s">
        <v>265</v>
      </c>
      <c r="E298" s="60" t="s">
        <v>8</v>
      </c>
      <c r="F298" s="60" t="s">
        <v>11</v>
      </c>
      <c r="G298" s="64">
        <v>20.5</v>
      </c>
      <c r="H298" s="63">
        <v>2</v>
      </c>
      <c r="I298" s="63"/>
      <c r="J298" s="60" t="s">
        <v>376</v>
      </c>
      <c r="N298" s="83"/>
      <c r="O298" s="83"/>
      <c r="Q298" s="15"/>
    </row>
    <row r="299" spans="1:17" ht="21" customHeight="1" x14ac:dyDescent="0.2">
      <c r="A299" s="36">
        <v>464</v>
      </c>
      <c r="B299" s="84" t="s">
        <v>504</v>
      </c>
      <c r="C299" s="61" t="s">
        <v>596</v>
      </c>
      <c r="D299" s="62" t="s">
        <v>215</v>
      </c>
      <c r="E299" s="60" t="s">
        <v>8</v>
      </c>
      <c r="F299" s="60" t="s">
        <v>11</v>
      </c>
      <c r="G299" s="64">
        <v>19.5</v>
      </c>
      <c r="H299" s="63">
        <v>2</v>
      </c>
      <c r="I299" s="63"/>
      <c r="J299" s="60" t="s">
        <v>123</v>
      </c>
      <c r="N299" s="83"/>
      <c r="O299" s="83"/>
      <c r="Q299" s="15"/>
    </row>
    <row r="300" spans="1:17" ht="21" customHeight="1" x14ac:dyDescent="0.2">
      <c r="A300" s="36">
        <v>441</v>
      </c>
      <c r="B300" s="84" t="s">
        <v>498</v>
      </c>
      <c r="C300" s="61" t="s">
        <v>600</v>
      </c>
      <c r="D300" s="62" t="s">
        <v>216</v>
      </c>
      <c r="E300" s="60" t="s">
        <v>8</v>
      </c>
      <c r="F300" s="60" t="s">
        <v>11</v>
      </c>
      <c r="G300" s="64">
        <v>20.5</v>
      </c>
      <c r="H300" s="63">
        <v>1</v>
      </c>
      <c r="I300" s="63"/>
      <c r="J300" s="60" t="s">
        <v>217</v>
      </c>
      <c r="N300" s="83"/>
      <c r="O300" s="83"/>
      <c r="Q300" s="15"/>
    </row>
    <row r="301" spans="1:17" ht="21" customHeight="1" x14ac:dyDescent="0.2">
      <c r="A301" s="36">
        <v>512</v>
      </c>
      <c r="B301" s="84" t="s">
        <v>498</v>
      </c>
      <c r="C301" s="61" t="s">
        <v>610</v>
      </c>
      <c r="D301" s="62" t="s">
        <v>225</v>
      </c>
      <c r="E301" s="60" t="s">
        <v>10</v>
      </c>
      <c r="F301" s="60" t="s">
        <v>11</v>
      </c>
      <c r="G301" s="64">
        <v>24.75</v>
      </c>
      <c r="H301" s="63">
        <v>2</v>
      </c>
      <c r="I301" s="63"/>
      <c r="J301" s="60" t="s">
        <v>116</v>
      </c>
      <c r="N301" s="83"/>
      <c r="O301" s="83"/>
      <c r="Q301" s="15"/>
    </row>
    <row r="302" spans="1:17" ht="21" customHeight="1" x14ac:dyDescent="0.2">
      <c r="A302" s="36">
        <v>285</v>
      </c>
      <c r="B302" s="84" t="s">
        <v>501</v>
      </c>
      <c r="C302" s="61" t="s">
        <v>613</v>
      </c>
      <c r="D302" s="62" t="s">
        <v>227</v>
      </c>
      <c r="E302" s="60" t="s">
        <v>10</v>
      </c>
      <c r="F302" s="60" t="s">
        <v>11</v>
      </c>
      <c r="G302" s="64">
        <v>22.75</v>
      </c>
      <c r="H302" s="63">
        <v>2</v>
      </c>
      <c r="I302" s="63"/>
      <c r="J302" s="60" t="s">
        <v>169</v>
      </c>
      <c r="N302" s="83"/>
      <c r="O302" s="83"/>
      <c r="Q302" s="15"/>
    </row>
    <row r="303" spans="1:17" ht="21" customHeight="1" x14ac:dyDescent="0.2">
      <c r="A303" s="36">
        <v>165</v>
      </c>
      <c r="B303" s="84" t="s">
        <v>501</v>
      </c>
      <c r="C303" s="61" t="s">
        <v>616</v>
      </c>
      <c r="D303" s="62" t="s">
        <v>230</v>
      </c>
      <c r="E303" s="60" t="s">
        <v>8</v>
      </c>
      <c r="F303" s="60" t="s">
        <v>11</v>
      </c>
      <c r="G303" s="64">
        <v>22.25</v>
      </c>
      <c r="H303" s="63">
        <v>1</v>
      </c>
      <c r="I303" s="63"/>
      <c r="J303" s="60" t="s">
        <v>112</v>
      </c>
      <c r="N303" s="83"/>
      <c r="O303" s="83"/>
      <c r="Q303" s="15"/>
    </row>
    <row r="304" spans="1:17" ht="21" customHeight="1" x14ac:dyDescent="0.2">
      <c r="A304" s="36">
        <v>390</v>
      </c>
      <c r="B304" s="84" t="s">
        <v>777</v>
      </c>
      <c r="C304" s="61" t="s">
        <v>803</v>
      </c>
      <c r="D304" s="62" t="s">
        <v>138</v>
      </c>
      <c r="E304" s="60" t="s">
        <v>8</v>
      </c>
      <c r="F304" s="60" t="s">
        <v>11</v>
      </c>
      <c r="G304" s="64">
        <v>20.5</v>
      </c>
      <c r="H304" s="63">
        <v>3</v>
      </c>
      <c r="I304" s="63"/>
      <c r="J304" s="60" t="s">
        <v>96</v>
      </c>
      <c r="N304" s="83"/>
      <c r="O304" s="83"/>
      <c r="Q304" s="15"/>
    </row>
    <row r="305" spans="1:17" ht="21" customHeight="1" x14ac:dyDescent="0.2">
      <c r="A305" s="36">
        <v>290</v>
      </c>
      <c r="B305" s="84" t="s">
        <v>498</v>
      </c>
      <c r="C305" s="61" t="s">
        <v>625</v>
      </c>
      <c r="D305" s="62" t="s">
        <v>232</v>
      </c>
      <c r="E305" s="60" t="s">
        <v>8</v>
      </c>
      <c r="F305" s="60" t="s">
        <v>11</v>
      </c>
      <c r="G305" s="64">
        <v>20.75</v>
      </c>
      <c r="H305" s="63">
        <v>2</v>
      </c>
      <c r="I305" s="63"/>
      <c r="J305" s="60" t="s">
        <v>116</v>
      </c>
      <c r="N305" s="83"/>
      <c r="O305" s="83"/>
      <c r="Q305" s="15"/>
    </row>
    <row r="306" spans="1:17" ht="21" customHeight="1" x14ac:dyDescent="0.2">
      <c r="A306" s="36">
        <v>6</v>
      </c>
      <c r="B306" s="84" t="s">
        <v>501</v>
      </c>
      <c r="C306" s="61" t="s">
        <v>623</v>
      </c>
      <c r="D306" s="62" t="s">
        <v>237</v>
      </c>
      <c r="E306" s="60" t="s">
        <v>8</v>
      </c>
      <c r="F306" s="60" t="s">
        <v>11</v>
      </c>
      <c r="G306" s="64">
        <v>25.5</v>
      </c>
      <c r="H306" s="63">
        <v>2</v>
      </c>
      <c r="I306" s="63"/>
      <c r="J306" s="60" t="s">
        <v>169</v>
      </c>
      <c r="N306" s="83"/>
      <c r="O306" s="83"/>
      <c r="Q306" s="15"/>
    </row>
    <row r="307" spans="1:17" ht="21" customHeight="1" x14ac:dyDescent="0.2">
      <c r="A307" s="36">
        <v>91</v>
      </c>
      <c r="B307" s="84" t="s">
        <v>933</v>
      </c>
      <c r="C307" s="61" t="s">
        <v>940</v>
      </c>
      <c r="D307" s="62" t="s">
        <v>414</v>
      </c>
      <c r="E307" s="60" t="s">
        <v>10</v>
      </c>
      <c r="F307" s="60" t="s">
        <v>11</v>
      </c>
      <c r="G307" s="64">
        <v>22</v>
      </c>
      <c r="H307" s="63">
        <v>3</v>
      </c>
      <c r="I307" s="63"/>
      <c r="J307" s="60" t="s">
        <v>112</v>
      </c>
      <c r="N307" s="83"/>
      <c r="O307" s="83"/>
      <c r="Q307" s="15"/>
    </row>
    <row r="308" spans="1:17" ht="21" customHeight="1" x14ac:dyDescent="0.2">
      <c r="A308" s="36">
        <v>41</v>
      </c>
      <c r="B308" s="84" t="s">
        <v>946</v>
      </c>
      <c r="C308" s="61" t="s">
        <v>958</v>
      </c>
      <c r="D308" s="62" t="s">
        <v>424</v>
      </c>
      <c r="E308" s="60" t="s">
        <v>8</v>
      </c>
      <c r="F308" s="60" t="s">
        <v>11</v>
      </c>
      <c r="G308" s="64">
        <v>21</v>
      </c>
      <c r="H308" s="63">
        <v>3</v>
      </c>
      <c r="I308" s="63"/>
      <c r="J308" s="60" t="s">
        <v>123</v>
      </c>
      <c r="N308" s="83"/>
      <c r="O308" s="83"/>
      <c r="Q308" s="15"/>
    </row>
    <row r="309" spans="1:17" ht="21" customHeight="1" x14ac:dyDescent="0.2">
      <c r="A309" s="36">
        <v>286</v>
      </c>
      <c r="B309" s="84" t="s">
        <v>498</v>
      </c>
      <c r="C309" s="61" t="s">
        <v>661</v>
      </c>
      <c r="D309" s="62" t="s">
        <v>262</v>
      </c>
      <c r="E309" s="60" t="s">
        <v>8</v>
      </c>
      <c r="F309" s="60" t="s">
        <v>11</v>
      </c>
      <c r="G309" s="64">
        <v>22.25</v>
      </c>
      <c r="H309" s="63">
        <v>2</v>
      </c>
      <c r="I309" s="63"/>
      <c r="J309" s="60" t="s">
        <v>116</v>
      </c>
      <c r="N309" s="83"/>
      <c r="O309" s="83"/>
      <c r="Q309" s="15"/>
    </row>
    <row r="310" spans="1:17" ht="21" customHeight="1" x14ac:dyDescent="0.2">
      <c r="A310" s="36">
        <v>168</v>
      </c>
      <c r="B310" s="84" t="s">
        <v>501</v>
      </c>
      <c r="C310" s="61" t="s">
        <v>664</v>
      </c>
      <c r="D310" s="62" t="s">
        <v>132</v>
      </c>
      <c r="E310" s="60" t="s">
        <v>8</v>
      </c>
      <c r="F310" s="60" t="s">
        <v>11</v>
      </c>
      <c r="G310" s="64">
        <v>24.5</v>
      </c>
      <c r="H310" s="63">
        <v>2</v>
      </c>
      <c r="I310" s="63"/>
      <c r="J310" s="60" t="s">
        <v>169</v>
      </c>
      <c r="N310" s="83"/>
      <c r="O310" s="83"/>
      <c r="Q310" s="15"/>
    </row>
    <row r="311" spans="1:17" ht="21" customHeight="1" x14ac:dyDescent="0.2">
      <c r="A311" s="36">
        <v>422</v>
      </c>
      <c r="B311" s="84" t="s">
        <v>946</v>
      </c>
      <c r="C311" s="61" t="s">
        <v>959</v>
      </c>
      <c r="D311" s="62" t="s">
        <v>311</v>
      </c>
      <c r="E311" s="60" t="s">
        <v>10</v>
      </c>
      <c r="F311" s="60" t="s">
        <v>11</v>
      </c>
      <c r="G311" s="64">
        <v>20.75</v>
      </c>
      <c r="H311" s="63">
        <v>3</v>
      </c>
      <c r="I311" s="63"/>
      <c r="J311" s="60" t="s">
        <v>123</v>
      </c>
      <c r="N311" s="83"/>
      <c r="O311" s="83"/>
      <c r="Q311" s="15"/>
    </row>
    <row r="312" spans="1:17" ht="21" customHeight="1" x14ac:dyDescent="0.2">
      <c r="A312" s="36">
        <v>40</v>
      </c>
      <c r="B312" s="84" t="s">
        <v>498</v>
      </c>
      <c r="C312" s="61" t="s">
        <v>675</v>
      </c>
      <c r="D312" s="62" t="s">
        <v>268</v>
      </c>
      <c r="E312" s="60" t="s">
        <v>10</v>
      </c>
      <c r="F312" s="60" t="s">
        <v>11</v>
      </c>
      <c r="G312" s="64">
        <v>23.5</v>
      </c>
      <c r="H312" s="63">
        <v>2</v>
      </c>
      <c r="I312" s="63"/>
      <c r="J312" s="60" t="s">
        <v>116</v>
      </c>
      <c r="N312" s="83"/>
      <c r="O312" s="83"/>
      <c r="Q312" s="15"/>
    </row>
    <row r="313" spans="1:17" ht="21" customHeight="1" x14ac:dyDescent="0.2">
      <c r="A313" s="36">
        <v>485</v>
      </c>
      <c r="B313" s="84" t="s">
        <v>501</v>
      </c>
      <c r="C313" s="61" t="s">
        <v>685</v>
      </c>
      <c r="D313" s="62" t="s">
        <v>276</v>
      </c>
      <c r="E313" s="60" t="s">
        <v>10</v>
      </c>
      <c r="F313" s="60" t="s">
        <v>11</v>
      </c>
      <c r="G313" s="64">
        <v>23</v>
      </c>
      <c r="H313" s="63">
        <v>1</v>
      </c>
      <c r="I313" s="63"/>
      <c r="J313" s="60" t="s">
        <v>112</v>
      </c>
      <c r="N313" s="83"/>
      <c r="O313" s="83"/>
      <c r="Q313" s="15"/>
    </row>
    <row r="314" spans="1:17" ht="21" customHeight="1" x14ac:dyDescent="0.2">
      <c r="A314" s="36">
        <v>74</v>
      </c>
      <c r="B314" s="84" t="s">
        <v>946</v>
      </c>
      <c r="C314" s="61" t="s">
        <v>960</v>
      </c>
      <c r="D314" s="62" t="s">
        <v>171</v>
      </c>
      <c r="E314" s="60" t="s">
        <v>10</v>
      </c>
      <c r="F314" s="60" t="s">
        <v>11</v>
      </c>
      <c r="G314" s="64">
        <v>20.25</v>
      </c>
      <c r="H314" s="63">
        <v>3</v>
      </c>
      <c r="I314" s="63"/>
      <c r="J314" s="60" t="s">
        <v>123</v>
      </c>
      <c r="N314" s="83"/>
      <c r="O314" s="83"/>
      <c r="Q314" s="15"/>
    </row>
    <row r="315" spans="1:17" ht="21" customHeight="1" x14ac:dyDescent="0.2">
      <c r="A315" s="36">
        <v>204</v>
      </c>
      <c r="B315" s="84" t="s">
        <v>931</v>
      </c>
      <c r="C315" s="61" t="s">
        <v>943</v>
      </c>
      <c r="D315" s="62" t="s">
        <v>164</v>
      </c>
      <c r="E315" s="60" t="s">
        <v>10</v>
      </c>
      <c r="F315" s="60" t="s">
        <v>11</v>
      </c>
      <c r="G315" s="64">
        <v>20.75</v>
      </c>
      <c r="H315" s="63">
        <v>3</v>
      </c>
      <c r="I315" s="63"/>
      <c r="J315" s="60" t="s">
        <v>416</v>
      </c>
      <c r="N315" s="83"/>
      <c r="O315" s="83"/>
      <c r="Q315" s="15"/>
    </row>
    <row r="316" spans="1:17" ht="21" customHeight="1" x14ac:dyDescent="0.2">
      <c r="A316" s="36">
        <v>320</v>
      </c>
      <c r="B316" s="84" t="s">
        <v>498</v>
      </c>
      <c r="C316" s="61" t="s">
        <v>706</v>
      </c>
      <c r="D316" s="62" t="s">
        <v>147</v>
      </c>
      <c r="E316" s="60" t="s">
        <v>8</v>
      </c>
      <c r="F316" s="60" t="s">
        <v>11</v>
      </c>
      <c r="G316" s="64">
        <v>21</v>
      </c>
      <c r="H316" s="63">
        <v>2</v>
      </c>
      <c r="I316" s="63"/>
      <c r="J316" s="60" t="s">
        <v>116</v>
      </c>
      <c r="N316" s="83"/>
      <c r="O316" s="83"/>
      <c r="Q316" s="15"/>
    </row>
    <row r="317" spans="1:17" ht="21" customHeight="1" x14ac:dyDescent="0.2">
      <c r="A317" s="36">
        <v>467</v>
      </c>
      <c r="B317" s="84" t="s">
        <v>851</v>
      </c>
      <c r="C317" s="61" t="s">
        <v>876</v>
      </c>
      <c r="D317" s="62" t="s">
        <v>211</v>
      </c>
      <c r="E317" s="60" t="s">
        <v>8</v>
      </c>
      <c r="F317" s="60" t="s">
        <v>11</v>
      </c>
      <c r="G317" s="64">
        <v>19.75</v>
      </c>
      <c r="H317" s="63">
        <v>2</v>
      </c>
      <c r="I317" s="63"/>
      <c r="J317" s="60" t="s">
        <v>334</v>
      </c>
      <c r="N317" s="83"/>
      <c r="O317" s="83"/>
      <c r="Q317" s="15"/>
    </row>
    <row r="318" spans="1:17" ht="21" customHeight="1" x14ac:dyDescent="0.2">
      <c r="A318" s="36">
        <v>474</v>
      </c>
      <c r="B318" s="84" t="s">
        <v>968</v>
      </c>
      <c r="C318" s="61" t="s">
        <v>987</v>
      </c>
      <c r="D318" s="62" t="s">
        <v>383</v>
      </c>
      <c r="E318" s="60" t="s">
        <v>8</v>
      </c>
      <c r="F318" s="60" t="s">
        <v>11</v>
      </c>
      <c r="G318" s="64">
        <v>21.75</v>
      </c>
      <c r="H318" s="63">
        <v>3</v>
      </c>
      <c r="I318" s="63"/>
      <c r="J318" s="60" t="s">
        <v>94</v>
      </c>
      <c r="N318" s="83"/>
      <c r="O318" s="83"/>
      <c r="Q318" s="15"/>
    </row>
    <row r="319" spans="1:17" ht="21" customHeight="1" x14ac:dyDescent="0.2">
      <c r="A319" s="36">
        <v>418</v>
      </c>
      <c r="B319" s="84" t="s">
        <v>501</v>
      </c>
      <c r="C319" s="61" t="s">
        <v>733</v>
      </c>
      <c r="D319" s="62" t="s">
        <v>306</v>
      </c>
      <c r="E319" s="60" t="s">
        <v>8</v>
      </c>
      <c r="F319" s="60" t="s">
        <v>11</v>
      </c>
      <c r="G319" s="64">
        <v>24.75</v>
      </c>
      <c r="H319" s="63">
        <v>1</v>
      </c>
      <c r="I319" s="63"/>
      <c r="J319" s="60" t="s">
        <v>307</v>
      </c>
      <c r="N319" s="83"/>
      <c r="O319" s="83"/>
      <c r="Q319" s="15"/>
    </row>
    <row r="320" spans="1:17" ht="21" customHeight="1" x14ac:dyDescent="0.2">
      <c r="A320" s="36">
        <v>12</v>
      </c>
      <c r="B320" s="84" t="s">
        <v>917</v>
      </c>
      <c r="C320" s="61" t="s">
        <v>928</v>
      </c>
      <c r="D320" s="62" t="s">
        <v>298</v>
      </c>
      <c r="E320" s="60" t="s">
        <v>8</v>
      </c>
      <c r="F320" s="60" t="s">
        <v>11</v>
      </c>
      <c r="G320" s="64">
        <v>20.75</v>
      </c>
      <c r="H320" s="63">
        <v>3</v>
      </c>
      <c r="I320" s="63"/>
      <c r="J320" s="60" t="s">
        <v>407</v>
      </c>
      <c r="N320" s="83"/>
      <c r="O320" s="83"/>
      <c r="Q320" s="15"/>
    </row>
    <row r="321" spans="1:17" ht="21" customHeight="1" x14ac:dyDescent="0.2">
      <c r="A321" s="36">
        <v>349</v>
      </c>
      <c r="B321" s="84" t="s">
        <v>504</v>
      </c>
      <c r="C321" s="61" t="s">
        <v>729</v>
      </c>
      <c r="D321" s="62" t="s">
        <v>183</v>
      </c>
      <c r="E321" s="60" t="s">
        <v>8</v>
      </c>
      <c r="F321" s="60" t="s">
        <v>11</v>
      </c>
      <c r="G321" s="64">
        <v>20.25</v>
      </c>
      <c r="H321" s="63">
        <v>1</v>
      </c>
      <c r="I321" s="63"/>
      <c r="J321" s="60" t="s">
        <v>123</v>
      </c>
      <c r="N321" s="83"/>
      <c r="O321" s="83"/>
      <c r="Q321" s="15"/>
    </row>
    <row r="322" spans="1:17" ht="21" customHeight="1" x14ac:dyDescent="0.2">
      <c r="A322" s="36">
        <v>401</v>
      </c>
      <c r="B322" s="84" t="s">
        <v>498</v>
      </c>
      <c r="C322" s="61" t="s">
        <v>744</v>
      </c>
      <c r="D322" s="62" t="s">
        <v>189</v>
      </c>
      <c r="E322" s="60" t="s">
        <v>8</v>
      </c>
      <c r="F322" s="60" t="s">
        <v>11</v>
      </c>
      <c r="G322" s="64">
        <v>25.25</v>
      </c>
      <c r="H322" s="63">
        <v>2</v>
      </c>
      <c r="I322" s="63"/>
      <c r="J322" s="60" t="s">
        <v>116</v>
      </c>
      <c r="N322" s="83"/>
      <c r="O322" s="83"/>
      <c r="Q322" s="15"/>
    </row>
    <row r="323" spans="1:17" ht="21" customHeight="1" x14ac:dyDescent="0.2">
      <c r="A323" s="36">
        <v>494</v>
      </c>
      <c r="B323" s="84" t="s">
        <v>777</v>
      </c>
      <c r="C323" s="61" t="s">
        <v>823</v>
      </c>
      <c r="D323" s="62" t="s">
        <v>365</v>
      </c>
      <c r="E323" s="60" t="s">
        <v>10</v>
      </c>
      <c r="F323" s="60" t="s">
        <v>11</v>
      </c>
      <c r="G323" s="64">
        <v>20</v>
      </c>
      <c r="H323" s="63">
        <v>2</v>
      </c>
      <c r="I323" s="63"/>
      <c r="J323" s="60" t="s">
        <v>96</v>
      </c>
      <c r="N323" s="83"/>
      <c r="O323" s="83"/>
      <c r="Q323" s="15"/>
    </row>
    <row r="324" spans="1:17" ht="21" customHeight="1" x14ac:dyDescent="0.2">
      <c r="A324" s="36">
        <v>10</v>
      </c>
      <c r="B324" s="84" t="s">
        <v>498</v>
      </c>
      <c r="C324" s="61" t="s">
        <v>508</v>
      </c>
      <c r="D324" s="62" t="s">
        <v>126</v>
      </c>
      <c r="E324" s="60" t="s">
        <v>8</v>
      </c>
      <c r="F324" s="60" t="s">
        <v>12</v>
      </c>
      <c r="G324" s="64">
        <v>22</v>
      </c>
      <c r="H324" s="63">
        <v>1</v>
      </c>
      <c r="I324" s="63"/>
      <c r="J324" s="60" t="s">
        <v>127</v>
      </c>
      <c r="N324" s="83"/>
      <c r="O324" s="83"/>
      <c r="Q324" s="15"/>
    </row>
    <row r="325" spans="1:17" ht="21" customHeight="1" x14ac:dyDescent="0.2">
      <c r="A325" s="36">
        <v>220</v>
      </c>
      <c r="B325" s="84" t="s">
        <v>946</v>
      </c>
      <c r="C325" s="61" t="s">
        <v>947</v>
      </c>
      <c r="D325" s="62" t="s">
        <v>418</v>
      </c>
      <c r="E325" s="60" t="s">
        <v>8</v>
      </c>
      <c r="F325" s="60" t="s">
        <v>12</v>
      </c>
      <c r="G325" s="64">
        <v>20.25</v>
      </c>
      <c r="H325" s="63">
        <v>3</v>
      </c>
      <c r="I325" s="63"/>
      <c r="J325" s="60" t="s">
        <v>184</v>
      </c>
      <c r="N325" s="83"/>
      <c r="O325" s="83"/>
      <c r="Q325" s="15"/>
    </row>
    <row r="326" spans="1:17" ht="21" customHeight="1" x14ac:dyDescent="0.2">
      <c r="A326" s="36">
        <v>277</v>
      </c>
      <c r="B326" s="84" t="s">
        <v>777</v>
      </c>
      <c r="C326" s="61" t="s">
        <v>780</v>
      </c>
      <c r="D326" s="62" t="s">
        <v>326</v>
      </c>
      <c r="E326" s="60" t="s">
        <v>8</v>
      </c>
      <c r="F326" s="60" t="s">
        <v>12</v>
      </c>
      <c r="G326" s="64">
        <v>19.5</v>
      </c>
      <c r="H326" s="63">
        <v>2</v>
      </c>
      <c r="I326" s="63"/>
      <c r="J326" s="60" t="s">
        <v>96</v>
      </c>
      <c r="N326" s="83"/>
      <c r="O326" s="83"/>
      <c r="Q326" s="15"/>
    </row>
    <row r="327" spans="1:17" ht="21" customHeight="1" x14ac:dyDescent="0.2">
      <c r="A327" s="36">
        <v>351</v>
      </c>
      <c r="B327" s="84" t="s">
        <v>827</v>
      </c>
      <c r="C327" s="61" t="s">
        <v>828</v>
      </c>
      <c r="D327" s="62" t="s">
        <v>273</v>
      </c>
      <c r="E327" s="60" t="s">
        <v>8</v>
      </c>
      <c r="F327" s="60" t="s">
        <v>12</v>
      </c>
      <c r="G327" s="64">
        <v>20.5</v>
      </c>
      <c r="H327" s="63">
        <v>2</v>
      </c>
      <c r="I327" s="63"/>
      <c r="J327" s="60" t="s">
        <v>334</v>
      </c>
      <c r="N327" s="83"/>
      <c r="O327" s="83"/>
      <c r="Q327" s="15"/>
    </row>
    <row r="328" spans="1:17" ht="21" customHeight="1" x14ac:dyDescent="0.2">
      <c r="A328" s="36">
        <v>112</v>
      </c>
      <c r="B328" s="84" t="s">
        <v>849</v>
      </c>
      <c r="C328" s="61" t="s">
        <v>850</v>
      </c>
      <c r="D328" s="62" t="s">
        <v>194</v>
      </c>
      <c r="E328" s="60" t="s">
        <v>10</v>
      </c>
      <c r="F328" s="60" t="s">
        <v>12</v>
      </c>
      <c r="G328" s="64">
        <v>19.5</v>
      </c>
      <c r="H328" s="63">
        <v>2</v>
      </c>
      <c r="I328" s="63"/>
      <c r="J328" s="60" t="s">
        <v>377</v>
      </c>
      <c r="N328" s="83"/>
      <c r="O328" s="83"/>
      <c r="Q328" s="15"/>
    </row>
    <row r="329" spans="1:17" ht="21" customHeight="1" x14ac:dyDescent="0.2">
      <c r="A329" s="36">
        <v>330</v>
      </c>
      <c r="B329" s="84" t="s">
        <v>498</v>
      </c>
      <c r="C329" s="61" t="s">
        <v>524</v>
      </c>
      <c r="D329" s="62" t="s">
        <v>146</v>
      </c>
      <c r="E329" s="60" t="s">
        <v>10</v>
      </c>
      <c r="F329" s="60" t="s">
        <v>12</v>
      </c>
      <c r="G329" s="64">
        <v>23.25</v>
      </c>
      <c r="H329" s="63">
        <v>1</v>
      </c>
      <c r="I329" s="63"/>
      <c r="J329" s="60" t="s">
        <v>116</v>
      </c>
      <c r="N329" s="83"/>
      <c r="O329" s="83"/>
      <c r="Q329" s="15"/>
    </row>
    <row r="330" spans="1:17" ht="23.25" customHeight="1" x14ac:dyDescent="0.2">
      <c r="A330" s="36">
        <v>227</v>
      </c>
      <c r="B330" s="84" t="s">
        <v>504</v>
      </c>
      <c r="C330" s="61" t="s">
        <v>541</v>
      </c>
      <c r="D330" s="62" t="s">
        <v>131</v>
      </c>
      <c r="E330" s="60" t="s">
        <v>10</v>
      </c>
      <c r="F330" s="60" t="s">
        <v>12</v>
      </c>
      <c r="G330" s="64">
        <v>21.25</v>
      </c>
      <c r="H330" s="63">
        <v>1</v>
      </c>
      <c r="I330" s="63"/>
      <c r="J330" s="60" t="s">
        <v>165</v>
      </c>
      <c r="N330" s="83"/>
      <c r="O330" s="83"/>
      <c r="Q330" s="15"/>
    </row>
    <row r="331" spans="1:17" ht="21" customHeight="1" x14ac:dyDescent="0.2">
      <c r="A331" s="36">
        <v>372</v>
      </c>
      <c r="B331" s="84" t="s">
        <v>851</v>
      </c>
      <c r="C331" s="61" t="s">
        <v>852</v>
      </c>
      <c r="D331" s="62" t="s">
        <v>378</v>
      </c>
      <c r="E331" s="60" t="s">
        <v>10</v>
      </c>
      <c r="F331" s="60" t="s">
        <v>12</v>
      </c>
      <c r="G331" s="64">
        <v>20</v>
      </c>
      <c r="H331" s="63">
        <v>2</v>
      </c>
      <c r="I331" s="63"/>
      <c r="J331" s="60" t="s">
        <v>334</v>
      </c>
      <c r="N331" s="83"/>
      <c r="O331" s="83"/>
    </row>
    <row r="332" spans="1:17" ht="21" customHeight="1" x14ac:dyDescent="0.2">
      <c r="A332" s="36">
        <v>255</v>
      </c>
      <c r="B332" s="84" t="s">
        <v>504</v>
      </c>
      <c r="C332" s="61" t="s">
        <v>555</v>
      </c>
      <c r="D332" s="62" t="s">
        <v>179</v>
      </c>
      <c r="E332" s="60" t="s">
        <v>10</v>
      </c>
      <c r="F332" s="60" t="s">
        <v>12</v>
      </c>
      <c r="G332" s="64">
        <v>22.5</v>
      </c>
      <c r="H332" s="63">
        <v>2</v>
      </c>
      <c r="I332" s="63"/>
      <c r="J332" s="60" t="s">
        <v>180</v>
      </c>
      <c r="N332" s="83"/>
      <c r="O332" s="83"/>
      <c r="Q332" s="15"/>
    </row>
    <row r="333" spans="1:17" ht="21" customHeight="1" x14ac:dyDescent="0.2">
      <c r="A333" s="36">
        <v>111</v>
      </c>
      <c r="B333" s="84" t="s">
        <v>501</v>
      </c>
      <c r="C333" s="61" t="s">
        <v>562</v>
      </c>
      <c r="D333" s="62" t="s">
        <v>187</v>
      </c>
      <c r="E333" s="60" t="s">
        <v>10</v>
      </c>
      <c r="F333" s="60" t="s">
        <v>12</v>
      </c>
      <c r="G333" s="64">
        <v>20.5</v>
      </c>
      <c r="H333" s="63">
        <v>1</v>
      </c>
      <c r="I333" s="63"/>
      <c r="J333" s="60" t="s">
        <v>116</v>
      </c>
      <c r="N333" s="83"/>
      <c r="O333" s="83"/>
      <c r="Q333" s="15"/>
    </row>
    <row r="334" spans="1:17" ht="21" customHeight="1" x14ac:dyDescent="0.2">
      <c r="A334" s="36">
        <v>507</v>
      </c>
      <c r="B334" s="84" t="s">
        <v>498</v>
      </c>
      <c r="C334" s="61" t="s">
        <v>565</v>
      </c>
      <c r="D334" s="62" t="s">
        <v>100</v>
      </c>
      <c r="E334" s="60" t="s">
        <v>10</v>
      </c>
      <c r="F334" s="60" t="s">
        <v>12</v>
      </c>
      <c r="G334" s="64">
        <v>25.5</v>
      </c>
      <c r="H334" s="63">
        <v>2</v>
      </c>
      <c r="I334" s="63"/>
      <c r="J334" s="60" t="s">
        <v>116</v>
      </c>
      <c r="N334" s="83"/>
      <c r="O334" s="83"/>
      <c r="Q334" s="15"/>
    </row>
    <row r="335" spans="1:17" ht="21" customHeight="1" x14ac:dyDescent="0.2">
      <c r="A335" s="36">
        <v>413</v>
      </c>
      <c r="B335" s="84" t="s">
        <v>501</v>
      </c>
      <c r="C335" s="61" t="s">
        <v>567</v>
      </c>
      <c r="D335" s="62" t="s">
        <v>189</v>
      </c>
      <c r="E335" s="60" t="s">
        <v>8</v>
      </c>
      <c r="F335" s="60" t="s">
        <v>12</v>
      </c>
      <c r="G335" s="64">
        <v>20.75</v>
      </c>
      <c r="H335" s="63">
        <v>1</v>
      </c>
      <c r="I335" s="63"/>
      <c r="J335" s="60" t="s">
        <v>130</v>
      </c>
      <c r="N335" s="83"/>
      <c r="O335" s="83"/>
      <c r="Q335" s="15"/>
    </row>
    <row r="336" spans="1:17" ht="21" customHeight="1" x14ac:dyDescent="0.2">
      <c r="A336" s="36">
        <v>149</v>
      </c>
      <c r="B336" s="84" t="s">
        <v>1000</v>
      </c>
      <c r="C336" s="61" t="s">
        <v>1003</v>
      </c>
      <c r="D336" s="62" t="s">
        <v>118</v>
      </c>
      <c r="E336" s="60" t="s">
        <v>8</v>
      </c>
      <c r="F336" s="60" t="s">
        <v>12</v>
      </c>
      <c r="G336" s="64">
        <v>21</v>
      </c>
      <c r="H336" s="63">
        <v>3</v>
      </c>
      <c r="I336" s="63"/>
      <c r="J336" s="60" t="s">
        <v>445</v>
      </c>
      <c r="N336" s="83"/>
      <c r="O336" s="83"/>
      <c r="Q336" s="15"/>
    </row>
    <row r="337" spans="1:17" ht="21" customHeight="1" x14ac:dyDescent="0.2">
      <c r="A337" s="36">
        <v>90</v>
      </c>
      <c r="B337" s="84" t="s">
        <v>894</v>
      </c>
      <c r="C337" s="61" t="s">
        <v>901</v>
      </c>
      <c r="D337" s="62" t="s">
        <v>404</v>
      </c>
      <c r="E337" s="60" t="s">
        <v>10</v>
      </c>
      <c r="F337" s="60" t="s">
        <v>12</v>
      </c>
      <c r="G337" s="64">
        <v>20.5</v>
      </c>
      <c r="H337" s="63">
        <v>3</v>
      </c>
      <c r="I337" s="63"/>
      <c r="J337" s="60" t="s">
        <v>400</v>
      </c>
      <c r="N337" s="83"/>
      <c r="O337" s="83"/>
      <c r="Q337" s="15"/>
    </row>
    <row r="338" spans="1:17" ht="21" customHeight="1" x14ac:dyDescent="0.2">
      <c r="A338" s="36">
        <v>412</v>
      </c>
      <c r="B338" s="84" t="s">
        <v>777</v>
      </c>
      <c r="C338" s="61" t="s">
        <v>795</v>
      </c>
      <c r="D338" s="62" t="s">
        <v>347</v>
      </c>
      <c r="E338" s="60" t="s">
        <v>8</v>
      </c>
      <c r="F338" s="60" t="s">
        <v>12</v>
      </c>
      <c r="G338" s="64">
        <v>24.75</v>
      </c>
      <c r="H338" s="63">
        <v>2</v>
      </c>
      <c r="I338" s="63"/>
      <c r="J338" s="60" t="s">
        <v>96</v>
      </c>
      <c r="N338" s="83"/>
      <c r="O338" s="83"/>
      <c r="Q338" s="15"/>
    </row>
    <row r="339" spans="1:17" ht="21" customHeight="1" x14ac:dyDescent="0.2">
      <c r="A339" s="36">
        <v>8</v>
      </c>
      <c r="B339" s="84" t="s">
        <v>847</v>
      </c>
      <c r="C339" s="61" t="s">
        <v>864</v>
      </c>
      <c r="D339" s="62" t="s">
        <v>204</v>
      </c>
      <c r="E339" s="60" t="s">
        <v>10</v>
      </c>
      <c r="F339" s="60" t="s">
        <v>12</v>
      </c>
      <c r="G339" s="64">
        <v>20.75</v>
      </c>
      <c r="H339" s="63">
        <v>2</v>
      </c>
      <c r="I339" s="63"/>
      <c r="J339" s="60" t="s">
        <v>145</v>
      </c>
      <c r="N339" s="83"/>
      <c r="O339" s="83"/>
      <c r="Q339" s="15"/>
    </row>
    <row r="340" spans="1:17" ht="21" customHeight="1" x14ac:dyDescent="0.2">
      <c r="A340" s="36">
        <v>202</v>
      </c>
      <c r="B340" s="84" t="s">
        <v>504</v>
      </c>
      <c r="C340" s="61" t="s">
        <v>586</v>
      </c>
      <c r="D340" s="62" t="s">
        <v>60</v>
      </c>
      <c r="E340" s="60" t="s">
        <v>8</v>
      </c>
      <c r="F340" s="60" t="s">
        <v>12</v>
      </c>
      <c r="G340" s="64">
        <v>20.25</v>
      </c>
      <c r="H340" s="63">
        <v>2</v>
      </c>
      <c r="I340" s="63"/>
      <c r="J340" s="60" t="s">
        <v>123</v>
      </c>
      <c r="N340" s="83"/>
      <c r="O340" s="83"/>
      <c r="Q340" s="15"/>
    </row>
    <row r="341" spans="1:17" ht="21" customHeight="1" x14ac:dyDescent="0.2">
      <c r="A341" s="36">
        <v>265</v>
      </c>
      <c r="B341" s="84" t="s">
        <v>501</v>
      </c>
      <c r="C341" s="61" t="s">
        <v>588</v>
      </c>
      <c r="D341" s="62" t="s">
        <v>207</v>
      </c>
      <c r="E341" s="60" t="s">
        <v>10</v>
      </c>
      <c r="F341" s="60" t="s">
        <v>12</v>
      </c>
      <c r="G341" s="64">
        <v>20</v>
      </c>
      <c r="H341" s="63">
        <v>1</v>
      </c>
      <c r="I341" s="63"/>
      <c r="J341" s="60" t="s">
        <v>169</v>
      </c>
      <c r="N341" s="83"/>
      <c r="O341" s="83"/>
      <c r="Q341" s="15"/>
    </row>
    <row r="342" spans="1:17" ht="21" customHeight="1" x14ac:dyDescent="0.2">
      <c r="A342" s="36">
        <v>303</v>
      </c>
      <c r="B342" s="84" t="s">
        <v>501</v>
      </c>
      <c r="C342" s="61" t="s">
        <v>592</v>
      </c>
      <c r="D342" s="62" t="s">
        <v>211</v>
      </c>
      <c r="E342" s="60" t="s">
        <v>8</v>
      </c>
      <c r="F342" s="60" t="s">
        <v>12</v>
      </c>
      <c r="G342" s="64">
        <v>21</v>
      </c>
      <c r="H342" s="63">
        <v>2</v>
      </c>
      <c r="I342" s="63"/>
      <c r="J342" s="60" t="s">
        <v>169</v>
      </c>
      <c r="N342" s="83"/>
      <c r="O342" s="83"/>
      <c r="Q342" s="15"/>
    </row>
    <row r="343" spans="1:17" ht="21" customHeight="1" x14ac:dyDescent="0.2">
      <c r="A343" s="36">
        <v>26</v>
      </c>
      <c r="B343" s="84" t="s">
        <v>1018</v>
      </c>
      <c r="C343" s="61" t="s">
        <v>1027</v>
      </c>
      <c r="D343" s="62" t="s">
        <v>458</v>
      </c>
      <c r="E343" s="60" t="s">
        <v>8</v>
      </c>
      <c r="F343" s="60" t="s">
        <v>12</v>
      </c>
      <c r="G343" s="64">
        <v>21.75</v>
      </c>
      <c r="H343" s="63">
        <v>3</v>
      </c>
      <c r="I343" s="63"/>
      <c r="J343" s="60" t="s">
        <v>374</v>
      </c>
      <c r="N343" s="83"/>
      <c r="O343" s="83"/>
      <c r="Q343" s="15"/>
    </row>
    <row r="344" spans="1:17" ht="21" customHeight="1" x14ac:dyDescent="0.2">
      <c r="A344" s="36">
        <v>29</v>
      </c>
      <c r="B344" s="84" t="s">
        <v>1035</v>
      </c>
      <c r="C344" s="61" t="s">
        <v>1036</v>
      </c>
      <c r="D344" s="62" t="s">
        <v>422</v>
      </c>
      <c r="E344" s="60" t="s">
        <v>8</v>
      </c>
      <c r="F344" s="60" t="s">
        <v>12</v>
      </c>
      <c r="G344" s="64">
        <v>20.75</v>
      </c>
      <c r="H344" s="63">
        <v>2</v>
      </c>
      <c r="I344" s="63"/>
      <c r="J344" s="60" t="s">
        <v>116</v>
      </c>
      <c r="N344" s="83"/>
      <c r="O344" s="83"/>
      <c r="Q344" s="15"/>
    </row>
    <row r="345" spans="1:17" ht="21" customHeight="1" x14ac:dyDescent="0.2">
      <c r="A345" s="36">
        <v>315</v>
      </c>
      <c r="B345" s="84" t="s">
        <v>946</v>
      </c>
      <c r="C345" s="61" t="s">
        <v>954</v>
      </c>
      <c r="D345" s="62" t="s">
        <v>288</v>
      </c>
      <c r="E345" s="60" t="s">
        <v>10</v>
      </c>
      <c r="F345" s="60" t="s">
        <v>12</v>
      </c>
      <c r="G345" s="64">
        <v>20.75</v>
      </c>
      <c r="H345" s="63">
        <v>3</v>
      </c>
      <c r="I345" s="63"/>
      <c r="J345" s="60" t="s">
        <v>123</v>
      </c>
      <c r="N345" s="83"/>
      <c r="O345" s="83"/>
      <c r="Q345" s="15"/>
    </row>
    <row r="346" spans="1:17" ht="21" customHeight="1" x14ac:dyDescent="0.2">
      <c r="A346" s="36">
        <v>274</v>
      </c>
      <c r="B346" s="84" t="s">
        <v>504</v>
      </c>
      <c r="C346" s="61" t="s">
        <v>624</v>
      </c>
      <c r="D346" s="62" t="s">
        <v>238</v>
      </c>
      <c r="E346" s="60" t="s">
        <v>8</v>
      </c>
      <c r="F346" s="60" t="s">
        <v>12</v>
      </c>
      <c r="G346" s="64">
        <v>23</v>
      </c>
      <c r="H346" s="63">
        <v>2</v>
      </c>
      <c r="I346" s="63"/>
      <c r="J346" s="60" t="s">
        <v>123</v>
      </c>
      <c r="N346" s="83"/>
      <c r="O346" s="83"/>
    </row>
    <row r="347" spans="1:17" ht="21" customHeight="1" x14ac:dyDescent="0.2">
      <c r="A347" s="36">
        <v>134</v>
      </c>
      <c r="B347" s="84" t="s">
        <v>773</v>
      </c>
      <c r="C347" s="61" t="s">
        <v>775</v>
      </c>
      <c r="D347" s="62" t="s">
        <v>333</v>
      </c>
      <c r="E347" s="60" t="s">
        <v>8</v>
      </c>
      <c r="F347" s="60" t="s">
        <v>12</v>
      </c>
      <c r="G347" s="64">
        <v>19.75</v>
      </c>
      <c r="H347" s="63">
        <v>2</v>
      </c>
      <c r="I347" s="63"/>
      <c r="J347" s="60" t="s">
        <v>334</v>
      </c>
      <c r="N347" s="83"/>
      <c r="O347" s="83"/>
      <c r="Q347" s="15"/>
    </row>
    <row r="348" spans="1:17" ht="21" customHeight="1" x14ac:dyDescent="0.2">
      <c r="A348" s="36">
        <v>460</v>
      </c>
      <c r="B348" s="84" t="s">
        <v>498</v>
      </c>
      <c r="C348" s="61" t="s">
        <v>646</v>
      </c>
      <c r="D348" s="62" t="s">
        <v>134</v>
      </c>
      <c r="E348" s="60" t="s">
        <v>10</v>
      </c>
      <c r="F348" s="60" t="s">
        <v>12</v>
      </c>
      <c r="G348" s="64">
        <v>24.5</v>
      </c>
      <c r="H348" s="63">
        <v>2</v>
      </c>
      <c r="I348" s="63"/>
      <c r="J348" s="60" t="s">
        <v>116</v>
      </c>
      <c r="N348" s="83"/>
      <c r="O348" s="83"/>
      <c r="Q348" s="15"/>
    </row>
    <row r="349" spans="1:17" ht="21" customHeight="1" x14ac:dyDescent="0.2">
      <c r="A349" s="36">
        <v>235</v>
      </c>
      <c r="B349" s="85" t="s">
        <v>498</v>
      </c>
      <c r="C349" s="23" t="s">
        <v>648</v>
      </c>
      <c r="D349" s="22" t="s">
        <v>196</v>
      </c>
      <c r="E349" s="29" t="s">
        <v>8</v>
      </c>
      <c r="F349" s="60" t="s">
        <v>12</v>
      </c>
      <c r="G349" s="64">
        <v>22.25</v>
      </c>
      <c r="H349" s="22">
        <v>2</v>
      </c>
      <c r="I349" s="22"/>
      <c r="J349" s="60" t="s">
        <v>116</v>
      </c>
      <c r="N349" s="83"/>
      <c r="O349" s="83"/>
      <c r="Q349" s="15"/>
    </row>
    <row r="350" spans="1:17" ht="21" customHeight="1" x14ac:dyDescent="0.2">
      <c r="A350" s="36">
        <v>142</v>
      </c>
      <c r="B350" s="84" t="s">
        <v>897</v>
      </c>
      <c r="C350" s="61" t="s">
        <v>911</v>
      </c>
      <c r="D350" s="62" t="s">
        <v>139</v>
      </c>
      <c r="E350" s="60" t="s">
        <v>10</v>
      </c>
      <c r="F350" s="60" t="s">
        <v>12</v>
      </c>
      <c r="G350" s="64">
        <v>21.5</v>
      </c>
      <c r="H350" s="63">
        <v>3</v>
      </c>
      <c r="I350" s="63"/>
      <c r="J350" s="60" t="s">
        <v>94</v>
      </c>
      <c r="N350" s="83"/>
      <c r="O350" s="83"/>
      <c r="Q350" s="15"/>
    </row>
    <row r="351" spans="1:17" ht="21" customHeight="1" x14ac:dyDescent="0.2">
      <c r="A351" s="36">
        <v>89</v>
      </c>
      <c r="B351" s="84" t="s">
        <v>504</v>
      </c>
      <c r="C351" s="61" t="s">
        <v>670</v>
      </c>
      <c r="D351" s="62" t="s">
        <v>225</v>
      </c>
      <c r="E351" s="60" t="s">
        <v>10</v>
      </c>
      <c r="F351" s="60" t="s">
        <v>12</v>
      </c>
      <c r="G351" s="64">
        <v>21.5</v>
      </c>
      <c r="H351" s="63">
        <v>2</v>
      </c>
      <c r="I351" s="63"/>
      <c r="J351" s="60" t="s">
        <v>123</v>
      </c>
      <c r="N351" s="83"/>
      <c r="O351" s="83"/>
      <c r="Q351" s="15"/>
    </row>
    <row r="352" spans="1:17" ht="21" customHeight="1" x14ac:dyDescent="0.2">
      <c r="A352" s="36">
        <v>76</v>
      </c>
      <c r="B352" s="84" t="s">
        <v>501</v>
      </c>
      <c r="C352" s="61" t="s">
        <v>680</v>
      </c>
      <c r="D352" s="62" t="s">
        <v>272</v>
      </c>
      <c r="E352" s="60" t="s">
        <v>10</v>
      </c>
      <c r="F352" s="60" t="s">
        <v>12</v>
      </c>
      <c r="G352" s="64">
        <v>27</v>
      </c>
      <c r="H352" s="63">
        <v>1</v>
      </c>
      <c r="I352" s="63"/>
      <c r="J352" s="60" t="s">
        <v>175</v>
      </c>
      <c r="N352" s="83"/>
      <c r="O352" s="83"/>
      <c r="Q352" s="15"/>
    </row>
    <row r="353" spans="1:17" ht="21" customHeight="1" x14ac:dyDescent="0.2">
      <c r="A353" s="36">
        <v>347</v>
      </c>
      <c r="B353" s="84" t="s">
        <v>498</v>
      </c>
      <c r="C353" s="61" t="s">
        <v>691</v>
      </c>
      <c r="D353" s="62" t="s">
        <v>283</v>
      </c>
      <c r="E353" s="60" t="s">
        <v>8</v>
      </c>
      <c r="F353" s="60" t="s">
        <v>12</v>
      </c>
      <c r="G353" s="64">
        <v>24.25</v>
      </c>
      <c r="H353" s="63">
        <v>2</v>
      </c>
      <c r="I353" s="63"/>
      <c r="J353" s="60" t="s">
        <v>116</v>
      </c>
      <c r="N353" s="83"/>
      <c r="O353" s="83"/>
    </row>
    <row r="354" spans="1:17" ht="21" customHeight="1" x14ac:dyDescent="0.2">
      <c r="A354" s="36">
        <v>122</v>
      </c>
      <c r="B354" s="61" t="s">
        <v>79</v>
      </c>
      <c r="C354" s="61" t="s">
        <v>1038</v>
      </c>
      <c r="D354" s="62"/>
      <c r="E354" s="60" t="s">
        <v>8</v>
      </c>
      <c r="F354" s="60" t="s">
        <v>12</v>
      </c>
      <c r="G354" s="60"/>
      <c r="H354" s="63"/>
      <c r="I354" s="63" t="s">
        <v>41</v>
      </c>
      <c r="J354" s="60"/>
      <c r="N354" s="83"/>
      <c r="O354" s="83"/>
      <c r="Q354" s="15"/>
    </row>
    <row r="355" spans="1:17" ht="21" customHeight="1" x14ac:dyDescent="0.2">
      <c r="A355" s="36">
        <v>219</v>
      </c>
      <c r="B355" s="84" t="s">
        <v>931</v>
      </c>
      <c r="C355" s="61" t="s">
        <v>941</v>
      </c>
      <c r="D355" s="62" t="s">
        <v>63</v>
      </c>
      <c r="E355" s="60" t="s">
        <v>10</v>
      </c>
      <c r="F355" s="60" t="s">
        <v>12</v>
      </c>
      <c r="G355" s="64">
        <v>20.75</v>
      </c>
      <c r="H355" s="63">
        <v>3</v>
      </c>
      <c r="I355" s="63"/>
      <c r="J355" s="60" t="s">
        <v>407</v>
      </c>
      <c r="N355" s="83"/>
      <c r="O355" s="83"/>
      <c r="Q355" s="15"/>
    </row>
    <row r="356" spans="1:17" ht="21" customHeight="1" x14ac:dyDescent="0.2">
      <c r="A356" s="36">
        <v>48</v>
      </c>
      <c r="B356" s="84" t="s">
        <v>501</v>
      </c>
      <c r="C356" s="61" t="s">
        <v>697</v>
      </c>
      <c r="D356" s="62" t="s">
        <v>182</v>
      </c>
      <c r="E356" s="60" t="s">
        <v>10</v>
      </c>
      <c r="F356" s="60" t="s">
        <v>12</v>
      </c>
      <c r="G356" s="64">
        <v>23.5</v>
      </c>
      <c r="H356" s="63">
        <v>2</v>
      </c>
      <c r="I356" s="63"/>
      <c r="J356" s="60" t="s">
        <v>169</v>
      </c>
      <c r="N356" s="83"/>
      <c r="O356" s="83"/>
      <c r="Q356" s="15"/>
    </row>
    <row r="357" spans="1:17" ht="21" customHeight="1" x14ac:dyDescent="0.2">
      <c r="A357" s="36">
        <v>444</v>
      </c>
      <c r="B357" s="84" t="s">
        <v>917</v>
      </c>
      <c r="C357" s="61" t="s">
        <v>926</v>
      </c>
      <c r="D357" s="62" t="s">
        <v>382</v>
      </c>
      <c r="E357" s="60" t="s">
        <v>8</v>
      </c>
      <c r="F357" s="60" t="s">
        <v>12</v>
      </c>
      <c r="G357" s="64">
        <v>21.25</v>
      </c>
      <c r="H357" s="63">
        <v>3</v>
      </c>
      <c r="I357" s="63"/>
      <c r="J357" s="60" t="s">
        <v>407</v>
      </c>
      <c r="N357" s="83"/>
      <c r="O357" s="83"/>
      <c r="Q357" s="15"/>
    </row>
    <row r="358" spans="1:17" ht="21" customHeight="1" x14ac:dyDescent="0.2">
      <c r="A358" s="36">
        <v>528</v>
      </c>
      <c r="B358" s="84" t="s">
        <v>946</v>
      </c>
      <c r="C358" s="61" t="s">
        <v>961</v>
      </c>
      <c r="D358" s="62" t="s">
        <v>385</v>
      </c>
      <c r="E358" s="60" t="s">
        <v>8</v>
      </c>
      <c r="F358" s="60" t="s">
        <v>12</v>
      </c>
      <c r="G358" s="64">
        <v>20.5</v>
      </c>
      <c r="H358" s="63">
        <v>3</v>
      </c>
      <c r="I358" s="63"/>
      <c r="J358" s="60" t="s">
        <v>123</v>
      </c>
      <c r="N358" s="83"/>
      <c r="O358" s="83"/>
      <c r="Q358" s="15"/>
    </row>
    <row r="359" spans="1:17" ht="21" customHeight="1" x14ac:dyDescent="0.2">
      <c r="A359" s="36">
        <v>217</v>
      </c>
      <c r="B359" s="84" t="s">
        <v>501</v>
      </c>
      <c r="C359" s="61" t="s">
        <v>699</v>
      </c>
      <c r="D359" s="62" t="s">
        <v>288</v>
      </c>
      <c r="E359" s="60" t="s">
        <v>8</v>
      </c>
      <c r="F359" s="60" t="s">
        <v>12</v>
      </c>
      <c r="G359" s="64">
        <v>22</v>
      </c>
      <c r="H359" s="63">
        <v>2</v>
      </c>
      <c r="I359" s="63"/>
      <c r="J359" s="60" t="s">
        <v>130</v>
      </c>
      <c r="N359" s="83"/>
      <c r="O359" s="83"/>
      <c r="Q359" s="15"/>
    </row>
    <row r="360" spans="1:17" ht="21" customHeight="1" x14ac:dyDescent="0.2">
      <c r="A360" s="36">
        <v>297</v>
      </c>
      <c r="B360" s="84" t="s">
        <v>501</v>
      </c>
      <c r="C360" s="61" t="s">
        <v>710</v>
      </c>
      <c r="D360" s="62" t="s">
        <v>296</v>
      </c>
      <c r="E360" s="60" t="s">
        <v>8</v>
      </c>
      <c r="F360" s="60" t="s">
        <v>12</v>
      </c>
      <c r="G360" s="64">
        <v>25.25</v>
      </c>
      <c r="H360" s="63">
        <v>2</v>
      </c>
      <c r="I360" s="63"/>
      <c r="J360" s="60" t="s">
        <v>297</v>
      </c>
      <c r="N360" s="83"/>
      <c r="O360" s="83"/>
      <c r="Q360" s="15"/>
    </row>
    <row r="361" spans="1:17" ht="21" customHeight="1" x14ac:dyDescent="0.2">
      <c r="A361" s="36">
        <v>337</v>
      </c>
      <c r="B361" s="84" t="s">
        <v>777</v>
      </c>
      <c r="C361" s="61" t="s">
        <v>818</v>
      </c>
      <c r="D361" s="62" t="s">
        <v>361</v>
      </c>
      <c r="E361" s="60" t="s">
        <v>8</v>
      </c>
      <c r="F361" s="60" t="s">
        <v>12</v>
      </c>
      <c r="G361" s="64">
        <v>20.25</v>
      </c>
      <c r="H361" s="63">
        <v>1</v>
      </c>
      <c r="I361" s="63"/>
      <c r="J361" s="60" t="s">
        <v>96</v>
      </c>
      <c r="N361" s="83"/>
      <c r="O361" s="83"/>
    </row>
    <row r="362" spans="1:17" ht="21" customHeight="1" x14ac:dyDescent="0.2">
      <c r="A362" s="36">
        <v>466</v>
      </c>
      <c r="B362" s="84" t="s">
        <v>504</v>
      </c>
      <c r="C362" s="61" t="s">
        <v>720</v>
      </c>
      <c r="D362" s="62" t="s">
        <v>216</v>
      </c>
      <c r="E362" s="60" t="s">
        <v>8</v>
      </c>
      <c r="F362" s="60" t="s">
        <v>12</v>
      </c>
      <c r="G362" s="64">
        <v>20.75</v>
      </c>
      <c r="H362" s="63">
        <v>3</v>
      </c>
      <c r="I362" s="63"/>
      <c r="J362" s="60" t="s">
        <v>301</v>
      </c>
      <c r="N362" s="83"/>
      <c r="O362" s="83"/>
      <c r="Q362" s="15"/>
    </row>
    <row r="363" spans="1:17" ht="21" customHeight="1" x14ac:dyDescent="0.2">
      <c r="A363" s="36">
        <v>532</v>
      </c>
      <c r="B363" s="84" t="s">
        <v>827</v>
      </c>
      <c r="C363" s="61" t="s">
        <v>837</v>
      </c>
      <c r="D363" s="62" t="s">
        <v>238</v>
      </c>
      <c r="E363" s="60" t="s">
        <v>10</v>
      </c>
      <c r="F363" s="60" t="s">
        <v>12</v>
      </c>
      <c r="G363" s="64">
        <v>22</v>
      </c>
      <c r="H363" s="63">
        <v>3</v>
      </c>
      <c r="I363" s="63"/>
      <c r="J363" s="60" t="s">
        <v>334</v>
      </c>
      <c r="N363" s="83"/>
      <c r="O363" s="83"/>
      <c r="Q363" s="15"/>
    </row>
    <row r="364" spans="1:17" ht="21" customHeight="1" x14ac:dyDescent="0.2">
      <c r="A364" s="36">
        <v>132</v>
      </c>
      <c r="B364" s="84" t="s">
        <v>498</v>
      </c>
      <c r="C364" s="61" t="s">
        <v>726</v>
      </c>
      <c r="D364" s="62" t="s">
        <v>164</v>
      </c>
      <c r="E364" s="60" t="s">
        <v>10</v>
      </c>
      <c r="F364" s="60" t="s">
        <v>12</v>
      </c>
      <c r="G364" s="64">
        <v>19.75</v>
      </c>
      <c r="H364" s="63">
        <v>1</v>
      </c>
      <c r="I364" s="63"/>
      <c r="J364" s="60" t="s">
        <v>116</v>
      </c>
      <c r="N364" s="83"/>
      <c r="O364" s="83"/>
      <c r="Q364" s="15"/>
    </row>
    <row r="365" spans="1:17" ht="21" customHeight="1" x14ac:dyDescent="0.2">
      <c r="A365" s="36">
        <v>321</v>
      </c>
      <c r="B365" s="84" t="s">
        <v>501</v>
      </c>
      <c r="C365" s="61" t="s">
        <v>736</v>
      </c>
      <c r="D365" s="62" t="s">
        <v>196</v>
      </c>
      <c r="E365" s="60" t="s">
        <v>8</v>
      </c>
      <c r="F365" s="60" t="s">
        <v>12</v>
      </c>
      <c r="G365" s="64">
        <v>25.5</v>
      </c>
      <c r="H365" s="63">
        <v>2</v>
      </c>
      <c r="I365" s="63"/>
      <c r="J365" s="60" t="s">
        <v>310</v>
      </c>
      <c r="N365" s="83"/>
      <c r="O365" s="83"/>
      <c r="Q365" s="15"/>
    </row>
    <row r="366" spans="1:17" ht="21" customHeight="1" x14ac:dyDescent="0.2">
      <c r="A366" s="36">
        <v>260</v>
      </c>
      <c r="B366" s="84" t="s">
        <v>946</v>
      </c>
      <c r="C366" s="61" t="s">
        <v>964</v>
      </c>
      <c r="D366" s="62" t="s">
        <v>425</v>
      </c>
      <c r="E366" s="60" t="s">
        <v>10</v>
      </c>
      <c r="F366" s="60" t="s">
        <v>12</v>
      </c>
      <c r="G366" s="64">
        <v>20.25</v>
      </c>
      <c r="H366" s="63">
        <v>3</v>
      </c>
      <c r="I366" s="63"/>
      <c r="J366" s="60" t="s">
        <v>123</v>
      </c>
      <c r="N366" s="83"/>
      <c r="O366" s="83"/>
      <c r="Q366" s="15"/>
    </row>
    <row r="367" spans="1:17" ht="21" customHeight="1" x14ac:dyDescent="0.2">
      <c r="A367" s="36">
        <v>211</v>
      </c>
      <c r="B367" s="84" t="s">
        <v>968</v>
      </c>
      <c r="C367" s="61" t="s">
        <v>994</v>
      </c>
      <c r="D367" s="62" t="s">
        <v>106</v>
      </c>
      <c r="E367" s="60" t="s">
        <v>10</v>
      </c>
      <c r="F367" s="60" t="s">
        <v>12</v>
      </c>
      <c r="G367" s="64">
        <v>21.75</v>
      </c>
      <c r="H367" s="63">
        <v>3</v>
      </c>
      <c r="I367" s="63"/>
      <c r="J367" s="60" t="s">
        <v>94</v>
      </c>
      <c r="N367" s="83"/>
      <c r="O367" s="83"/>
      <c r="Q367" s="15"/>
    </row>
    <row r="368" spans="1:17" ht="21" customHeight="1" x14ac:dyDescent="0.2">
      <c r="A368" s="36">
        <v>536</v>
      </c>
      <c r="B368" s="84" t="s">
        <v>504</v>
      </c>
      <c r="C368" s="61" t="s">
        <v>761</v>
      </c>
      <c r="D368" s="62" t="s">
        <v>284</v>
      </c>
      <c r="E368" s="60" t="s">
        <v>8</v>
      </c>
      <c r="F368" s="60" t="s">
        <v>12</v>
      </c>
      <c r="G368" s="64">
        <v>23.75</v>
      </c>
      <c r="H368" s="63">
        <v>2</v>
      </c>
      <c r="I368" s="63"/>
      <c r="J368" s="60" t="s">
        <v>123</v>
      </c>
      <c r="N368" s="83"/>
      <c r="O368" s="83"/>
      <c r="Q368" s="15"/>
    </row>
    <row r="369" spans="1:17" ht="21" customHeight="1" x14ac:dyDescent="0.2">
      <c r="A369" s="36">
        <v>106</v>
      </c>
      <c r="B369" s="84" t="s">
        <v>853</v>
      </c>
      <c r="C369" s="61" t="s">
        <v>883</v>
      </c>
      <c r="D369" s="62" t="s">
        <v>393</v>
      </c>
      <c r="E369" s="60" t="s">
        <v>8</v>
      </c>
      <c r="F369" s="60" t="s">
        <v>12</v>
      </c>
      <c r="G369" s="64">
        <v>25</v>
      </c>
      <c r="H369" s="63">
        <v>1</v>
      </c>
      <c r="I369" s="63"/>
      <c r="J369" s="60" t="s">
        <v>116</v>
      </c>
      <c r="N369" s="83"/>
      <c r="O369" s="83"/>
      <c r="Q369" s="15"/>
    </row>
    <row r="370" spans="1:17" ht="21" customHeight="1" x14ac:dyDescent="0.2">
      <c r="A370" s="36">
        <v>416</v>
      </c>
      <c r="B370" s="84" t="s">
        <v>501</v>
      </c>
      <c r="C370" s="61" t="s">
        <v>506</v>
      </c>
      <c r="D370" s="62" t="s">
        <v>124</v>
      </c>
      <c r="E370" s="60" t="s">
        <v>8</v>
      </c>
      <c r="F370" s="60" t="s">
        <v>13</v>
      </c>
      <c r="G370" s="64">
        <v>24.25</v>
      </c>
      <c r="H370" s="63">
        <v>2</v>
      </c>
      <c r="I370" s="63"/>
      <c r="J370" s="60" t="s">
        <v>116</v>
      </c>
      <c r="N370" s="83"/>
      <c r="O370" s="83"/>
      <c r="Q370" s="15"/>
    </row>
    <row r="371" spans="1:17" ht="21" customHeight="1" x14ac:dyDescent="0.2">
      <c r="A371" s="36">
        <v>17</v>
      </c>
      <c r="B371" s="84" t="s">
        <v>504</v>
      </c>
      <c r="C371" s="61" t="s">
        <v>526</v>
      </c>
      <c r="D371" s="62" t="s">
        <v>148</v>
      </c>
      <c r="E371" s="60" t="s">
        <v>10</v>
      </c>
      <c r="F371" s="60" t="s">
        <v>13</v>
      </c>
      <c r="G371" s="64">
        <v>25.75</v>
      </c>
      <c r="H371" s="63">
        <v>2</v>
      </c>
      <c r="I371" s="63"/>
      <c r="J371" s="60" t="s">
        <v>123</v>
      </c>
      <c r="N371" s="83"/>
      <c r="O371" s="83"/>
      <c r="Q371" s="15"/>
    </row>
    <row r="372" spans="1:17" ht="21" customHeight="1" x14ac:dyDescent="0.2">
      <c r="A372" s="36">
        <v>539</v>
      </c>
      <c r="B372" s="84" t="s">
        <v>498</v>
      </c>
      <c r="C372" s="61" t="s">
        <v>532</v>
      </c>
      <c r="D372" s="62" t="s">
        <v>134</v>
      </c>
      <c r="E372" s="60" t="s">
        <v>8</v>
      </c>
      <c r="F372" s="60" t="s">
        <v>13</v>
      </c>
      <c r="G372" s="64">
        <v>25.5</v>
      </c>
      <c r="H372" s="63">
        <v>2</v>
      </c>
      <c r="I372" s="63"/>
      <c r="J372" s="60" t="s">
        <v>156</v>
      </c>
      <c r="N372" s="83"/>
      <c r="O372" s="83"/>
      <c r="Q372" s="15"/>
    </row>
    <row r="373" spans="1:17" ht="21" customHeight="1" x14ac:dyDescent="0.2">
      <c r="A373" s="36">
        <v>154</v>
      </c>
      <c r="B373" s="84" t="s">
        <v>504</v>
      </c>
      <c r="C373" s="61" t="s">
        <v>538</v>
      </c>
      <c r="D373" s="62" t="s">
        <v>161</v>
      </c>
      <c r="E373" s="60" t="s">
        <v>8</v>
      </c>
      <c r="F373" s="60" t="s">
        <v>13</v>
      </c>
      <c r="G373" s="64">
        <v>20.75</v>
      </c>
      <c r="H373" s="63">
        <v>1</v>
      </c>
      <c r="I373" s="63"/>
      <c r="J373" s="60" t="s">
        <v>123</v>
      </c>
      <c r="N373" s="83"/>
      <c r="O373" s="83"/>
      <c r="Q373" s="15"/>
    </row>
    <row r="374" spans="1:17" ht="21" customHeight="1" x14ac:dyDescent="0.2">
      <c r="A374" s="36">
        <v>84</v>
      </c>
      <c r="B374" s="84" t="s">
        <v>498</v>
      </c>
      <c r="C374" s="61" t="s">
        <v>530</v>
      </c>
      <c r="D374" s="62" t="s">
        <v>154</v>
      </c>
      <c r="E374" s="60" t="s">
        <v>10</v>
      </c>
      <c r="F374" s="60" t="s">
        <v>13</v>
      </c>
      <c r="G374" s="64">
        <v>23.25</v>
      </c>
      <c r="H374" s="63">
        <v>1</v>
      </c>
      <c r="I374" s="63"/>
      <c r="J374" s="60" t="s">
        <v>116</v>
      </c>
      <c r="N374" s="83"/>
      <c r="O374" s="83"/>
      <c r="Q374" s="15"/>
    </row>
    <row r="375" spans="1:17" ht="21" customHeight="1" x14ac:dyDescent="0.2">
      <c r="A375" s="36">
        <v>355</v>
      </c>
      <c r="B375" s="84" t="s">
        <v>1000</v>
      </c>
      <c r="C375" s="61" t="s">
        <v>1001</v>
      </c>
      <c r="D375" s="62" t="s">
        <v>444</v>
      </c>
      <c r="E375" s="60" t="s">
        <v>10</v>
      </c>
      <c r="F375" s="60" t="s">
        <v>13</v>
      </c>
      <c r="G375" s="64">
        <v>20.75</v>
      </c>
      <c r="H375" s="63">
        <v>3</v>
      </c>
      <c r="I375" s="63"/>
      <c r="J375" s="60" t="s">
        <v>445</v>
      </c>
      <c r="N375" s="83"/>
      <c r="O375" s="83"/>
      <c r="Q375" s="15"/>
    </row>
    <row r="376" spans="1:17" ht="21" customHeight="1" x14ac:dyDescent="0.2">
      <c r="A376" s="36">
        <v>2</v>
      </c>
      <c r="B376" s="84" t="s">
        <v>496</v>
      </c>
      <c r="C376" s="61" t="s">
        <v>497</v>
      </c>
      <c r="D376" s="62" t="s">
        <v>113</v>
      </c>
      <c r="E376" s="60" t="s">
        <v>10</v>
      </c>
      <c r="F376" s="60" t="s">
        <v>13</v>
      </c>
      <c r="G376" s="64">
        <v>20.75</v>
      </c>
      <c r="H376" s="63">
        <v>2</v>
      </c>
      <c r="I376" s="63"/>
      <c r="J376" s="60" t="s">
        <v>114</v>
      </c>
      <c r="N376" s="83"/>
      <c r="O376" s="83"/>
      <c r="Q376" s="15"/>
    </row>
    <row r="377" spans="1:17" ht="21" customHeight="1" x14ac:dyDescent="0.2">
      <c r="A377" s="36">
        <v>316</v>
      </c>
      <c r="B377" s="84" t="s">
        <v>504</v>
      </c>
      <c r="C377" s="61" t="s">
        <v>559</v>
      </c>
      <c r="D377" s="62" t="s">
        <v>183</v>
      </c>
      <c r="E377" s="60" t="s">
        <v>10</v>
      </c>
      <c r="F377" s="60" t="s">
        <v>13</v>
      </c>
      <c r="G377" s="64">
        <v>22.5</v>
      </c>
      <c r="H377" s="63">
        <v>2</v>
      </c>
      <c r="I377" s="63"/>
      <c r="J377" s="60" t="s">
        <v>123</v>
      </c>
      <c r="N377" s="83"/>
      <c r="O377" s="83"/>
      <c r="Q377" s="15"/>
    </row>
    <row r="378" spans="1:17" ht="20.25" customHeight="1" x14ac:dyDescent="0.2">
      <c r="A378" s="36">
        <v>481</v>
      </c>
      <c r="B378" s="84" t="s">
        <v>498</v>
      </c>
      <c r="C378" s="61" t="s">
        <v>569</v>
      </c>
      <c r="D378" s="62" t="s">
        <v>191</v>
      </c>
      <c r="E378" s="60" t="s">
        <v>10</v>
      </c>
      <c r="F378" s="60" t="s">
        <v>13</v>
      </c>
      <c r="G378" s="64">
        <v>21.5</v>
      </c>
      <c r="H378" s="63">
        <v>2</v>
      </c>
      <c r="I378" s="63"/>
      <c r="J378" s="60" t="s">
        <v>116</v>
      </c>
      <c r="N378" s="83"/>
      <c r="O378" s="83"/>
      <c r="Q378" s="15"/>
    </row>
    <row r="379" spans="1:17" ht="21" customHeight="1" x14ac:dyDescent="0.2">
      <c r="A379" s="36">
        <v>110</v>
      </c>
      <c r="B379" s="84" t="s">
        <v>847</v>
      </c>
      <c r="C379" s="61" t="s">
        <v>858</v>
      </c>
      <c r="D379" s="62" t="s">
        <v>237</v>
      </c>
      <c r="E379" s="60" t="s">
        <v>10</v>
      </c>
      <c r="F379" s="60" t="s">
        <v>13</v>
      </c>
      <c r="G379" s="64">
        <v>20.5</v>
      </c>
      <c r="H379" s="63">
        <v>2</v>
      </c>
      <c r="I379" s="63"/>
      <c r="J379" s="60" t="s">
        <v>376</v>
      </c>
      <c r="N379" s="83"/>
      <c r="O379" s="83"/>
    </row>
    <row r="380" spans="1:17" ht="21" customHeight="1" x14ac:dyDescent="0.2">
      <c r="A380" s="36">
        <v>408</v>
      </c>
      <c r="B380" s="84" t="s">
        <v>1000</v>
      </c>
      <c r="C380" s="61" t="s">
        <v>1007</v>
      </c>
      <c r="D380" s="62" t="s">
        <v>447</v>
      </c>
      <c r="E380" s="60" t="s">
        <v>8</v>
      </c>
      <c r="F380" s="60" t="s">
        <v>13</v>
      </c>
      <c r="G380" s="64">
        <v>21</v>
      </c>
      <c r="H380" s="63">
        <v>3</v>
      </c>
      <c r="I380" s="63"/>
      <c r="J380" s="60" t="s">
        <v>445</v>
      </c>
      <c r="N380" s="83"/>
      <c r="O380" s="83"/>
      <c r="Q380" s="15"/>
    </row>
    <row r="381" spans="1:17" ht="21" customHeight="1" x14ac:dyDescent="0.2">
      <c r="A381" s="36">
        <v>57</v>
      </c>
      <c r="B381" s="84" t="s">
        <v>498</v>
      </c>
      <c r="C381" s="61" t="s">
        <v>583</v>
      </c>
      <c r="D381" s="62" t="s">
        <v>204</v>
      </c>
      <c r="E381" s="60" t="s">
        <v>8</v>
      </c>
      <c r="F381" s="60" t="s">
        <v>13</v>
      </c>
      <c r="G381" s="64">
        <v>21.75</v>
      </c>
      <c r="H381" s="63">
        <v>2</v>
      </c>
      <c r="I381" s="63"/>
      <c r="J381" s="60" t="s">
        <v>116</v>
      </c>
      <c r="N381" s="83"/>
      <c r="O381" s="83"/>
      <c r="Q381" s="15"/>
    </row>
    <row r="382" spans="1:17" ht="21" customHeight="1" x14ac:dyDescent="0.2">
      <c r="A382" s="36">
        <v>203</v>
      </c>
      <c r="B382" s="84" t="s">
        <v>773</v>
      </c>
      <c r="C382" s="61" t="s">
        <v>774</v>
      </c>
      <c r="D382" s="62" t="s">
        <v>198</v>
      </c>
      <c r="E382" s="60" t="s">
        <v>8</v>
      </c>
      <c r="F382" s="60" t="s">
        <v>13</v>
      </c>
      <c r="G382" s="64">
        <v>20</v>
      </c>
      <c r="H382" s="63">
        <v>2</v>
      </c>
      <c r="I382" s="63"/>
      <c r="J382" s="60" t="s">
        <v>197</v>
      </c>
      <c r="N382" s="83"/>
      <c r="O382" s="83"/>
      <c r="Q382" s="15"/>
    </row>
    <row r="383" spans="1:17" ht="21" customHeight="1" x14ac:dyDescent="0.2">
      <c r="A383" s="36">
        <v>71</v>
      </c>
      <c r="B383" s="84" t="s">
        <v>894</v>
      </c>
      <c r="C383" s="61" t="s">
        <v>908</v>
      </c>
      <c r="D383" s="62" t="s">
        <v>144</v>
      </c>
      <c r="E383" s="60" t="s">
        <v>10</v>
      </c>
      <c r="F383" s="60" t="s">
        <v>13</v>
      </c>
      <c r="G383" s="64">
        <v>21.75</v>
      </c>
      <c r="H383" s="63">
        <v>3</v>
      </c>
      <c r="I383" s="63"/>
      <c r="J383" s="60" t="s">
        <v>400</v>
      </c>
      <c r="N383" s="83"/>
      <c r="O383" s="83"/>
      <c r="Q383" s="15"/>
    </row>
    <row r="384" spans="1:17" ht="21" customHeight="1" x14ac:dyDescent="0.2">
      <c r="A384" s="36">
        <v>284</v>
      </c>
      <c r="B384" s="84" t="s">
        <v>827</v>
      </c>
      <c r="C384" s="61" t="s">
        <v>834</v>
      </c>
      <c r="D384" s="62" t="s">
        <v>220</v>
      </c>
      <c r="E384" s="60" t="s">
        <v>10</v>
      </c>
      <c r="F384" s="60" t="s">
        <v>13</v>
      </c>
      <c r="G384" s="64">
        <v>20</v>
      </c>
      <c r="H384" s="63">
        <v>2</v>
      </c>
      <c r="I384" s="63"/>
      <c r="J384" s="60" t="s">
        <v>334</v>
      </c>
      <c r="N384" s="83"/>
      <c r="O384" s="83"/>
      <c r="Q384" s="15"/>
    </row>
    <row r="385" spans="1:17" ht="21" customHeight="1" x14ac:dyDescent="0.2">
      <c r="A385" s="36">
        <v>410</v>
      </c>
      <c r="B385" s="84" t="s">
        <v>777</v>
      </c>
      <c r="C385" s="61" t="s">
        <v>800</v>
      </c>
      <c r="D385" s="62" t="s">
        <v>290</v>
      </c>
      <c r="E385" s="60" t="s">
        <v>10</v>
      </c>
      <c r="F385" s="60" t="s">
        <v>13</v>
      </c>
      <c r="G385" s="64">
        <v>20.25</v>
      </c>
      <c r="H385" s="63">
        <v>3</v>
      </c>
      <c r="I385" s="63"/>
      <c r="J385" s="60" t="s">
        <v>96</v>
      </c>
      <c r="N385" s="83"/>
      <c r="O385" s="83"/>
      <c r="Q385" s="15"/>
    </row>
    <row r="386" spans="1:17" ht="21" customHeight="1" x14ac:dyDescent="0.2">
      <c r="A386" s="36">
        <v>439</v>
      </c>
      <c r="B386" s="84" t="s">
        <v>996</v>
      </c>
      <c r="C386" s="61" t="s">
        <v>617</v>
      </c>
      <c r="D386" s="62" t="s">
        <v>448</v>
      </c>
      <c r="E386" s="60" t="s">
        <v>8</v>
      </c>
      <c r="F386" s="60" t="s">
        <v>13</v>
      </c>
      <c r="G386" s="64">
        <v>20.75</v>
      </c>
      <c r="H386" s="63">
        <v>3</v>
      </c>
      <c r="I386" s="63"/>
      <c r="J386" s="60" t="s">
        <v>163</v>
      </c>
      <c r="N386" s="83"/>
      <c r="O386" s="83"/>
      <c r="Q386" s="15"/>
    </row>
    <row r="387" spans="1:17" ht="21" customHeight="1" x14ac:dyDescent="0.2">
      <c r="A387" s="36">
        <v>34</v>
      </c>
      <c r="B387" s="84" t="s">
        <v>931</v>
      </c>
      <c r="C387" s="61" t="s">
        <v>938</v>
      </c>
      <c r="D387" s="62" t="s">
        <v>368</v>
      </c>
      <c r="E387" s="60" t="s">
        <v>8</v>
      </c>
      <c r="F387" s="60" t="s">
        <v>13</v>
      </c>
      <c r="G387" s="64">
        <v>22</v>
      </c>
      <c r="H387" s="63">
        <v>3</v>
      </c>
      <c r="I387" s="63"/>
      <c r="J387" s="60" t="s">
        <v>96</v>
      </c>
      <c r="N387" s="83"/>
      <c r="O387" s="83"/>
      <c r="Q387" s="15"/>
    </row>
    <row r="388" spans="1:17" ht="21" customHeight="1" x14ac:dyDescent="0.2">
      <c r="A388" s="36">
        <v>276</v>
      </c>
      <c r="B388" s="84" t="s">
        <v>501</v>
      </c>
      <c r="C388" s="61" t="s">
        <v>634</v>
      </c>
      <c r="D388" s="62" t="s">
        <v>246</v>
      </c>
      <c r="E388" s="60" t="s">
        <v>10</v>
      </c>
      <c r="F388" s="60" t="s">
        <v>13</v>
      </c>
      <c r="G388" s="64">
        <v>21</v>
      </c>
      <c r="H388" s="63">
        <v>1</v>
      </c>
      <c r="I388" s="63"/>
      <c r="J388" s="60" t="s">
        <v>163</v>
      </c>
      <c r="N388" s="83"/>
      <c r="O388" s="83"/>
      <c r="Q388" s="15"/>
    </row>
    <row r="389" spans="1:17" ht="21" customHeight="1" x14ac:dyDescent="0.2">
      <c r="A389" s="36">
        <v>20</v>
      </c>
      <c r="B389" s="84" t="s">
        <v>504</v>
      </c>
      <c r="C389" s="61" t="s">
        <v>637</v>
      </c>
      <c r="D389" s="62" t="s">
        <v>77</v>
      </c>
      <c r="E389" s="60" t="s">
        <v>10</v>
      </c>
      <c r="F389" s="60" t="s">
        <v>13</v>
      </c>
      <c r="G389" s="64">
        <v>20.25</v>
      </c>
      <c r="H389" s="63">
        <v>1</v>
      </c>
      <c r="I389" s="63"/>
      <c r="J389" s="60" t="s">
        <v>123</v>
      </c>
      <c r="N389" s="83"/>
      <c r="O389" s="83"/>
      <c r="Q389" s="15"/>
    </row>
    <row r="390" spans="1:17" ht="21" customHeight="1" x14ac:dyDescent="0.2">
      <c r="A390" s="36">
        <v>435</v>
      </c>
      <c r="B390" s="84" t="s">
        <v>894</v>
      </c>
      <c r="C390" s="61" t="s">
        <v>910</v>
      </c>
      <c r="D390" s="62" t="s">
        <v>367</v>
      </c>
      <c r="E390" s="60" t="s">
        <v>10</v>
      </c>
      <c r="F390" s="60" t="s">
        <v>13</v>
      </c>
      <c r="G390" s="64">
        <v>21</v>
      </c>
      <c r="H390" s="63">
        <v>3</v>
      </c>
      <c r="I390" s="63"/>
      <c r="J390" s="60" t="s">
        <v>400</v>
      </c>
      <c r="N390" s="83"/>
      <c r="O390" s="83"/>
      <c r="Q390" s="15"/>
    </row>
    <row r="391" spans="1:17" ht="21" customHeight="1" x14ac:dyDescent="0.2">
      <c r="A391" s="36">
        <v>59</v>
      </c>
      <c r="B391" s="84" t="s">
        <v>504</v>
      </c>
      <c r="C391" s="61" t="s">
        <v>643</v>
      </c>
      <c r="D391" s="62" t="s">
        <v>203</v>
      </c>
      <c r="E391" s="60" t="s">
        <v>8</v>
      </c>
      <c r="F391" s="60" t="s">
        <v>13</v>
      </c>
      <c r="G391" s="64">
        <v>20.75</v>
      </c>
      <c r="H391" s="63">
        <v>1</v>
      </c>
      <c r="I391" s="63"/>
      <c r="J391" s="60" t="s">
        <v>123</v>
      </c>
      <c r="N391" s="83"/>
      <c r="O391" s="83"/>
      <c r="Q391" s="15"/>
    </row>
    <row r="392" spans="1:17" ht="21" customHeight="1" x14ac:dyDescent="0.2">
      <c r="A392" s="36">
        <v>361</v>
      </c>
      <c r="B392" s="84" t="s">
        <v>827</v>
      </c>
      <c r="C392" s="61" t="s">
        <v>835</v>
      </c>
      <c r="D392" s="62" t="s">
        <v>231</v>
      </c>
      <c r="E392" s="60" t="s">
        <v>10</v>
      </c>
      <c r="F392" s="60" t="s">
        <v>13</v>
      </c>
      <c r="G392" s="64">
        <v>20.5</v>
      </c>
      <c r="H392" s="63">
        <v>3</v>
      </c>
      <c r="I392" s="63"/>
      <c r="J392" s="60" t="s">
        <v>334</v>
      </c>
      <c r="N392" s="83"/>
      <c r="O392" s="83"/>
      <c r="Q392" s="15"/>
    </row>
    <row r="393" spans="1:17" ht="21" customHeight="1" x14ac:dyDescent="0.2">
      <c r="A393" s="36">
        <v>45</v>
      </c>
      <c r="B393" s="84" t="s">
        <v>501</v>
      </c>
      <c r="C393" s="61" t="s">
        <v>662</v>
      </c>
      <c r="D393" s="62" t="s">
        <v>256</v>
      </c>
      <c r="E393" s="60" t="s">
        <v>8</v>
      </c>
      <c r="F393" s="107" t="s">
        <v>61</v>
      </c>
      <c r="G393" s="64">
        <v>21.75</v>
      </c>
      <c r="H393" s="63">
        <v>1</v>
      </c>
      <c r="I393" s="63"/>
      <c r="J393" s="60" t="s">
        <v>229</v>
      </c>
      <c r="N393" s="83"/>
      <c r="O393" s="83"/>
      <c r="Q393" s="15"/>
    </row>
    <row r="394" spans="1:17" ht="21" customHeight="1" x14ac:dyDescent="0.2">
      <c r="A394" s="36">
        <v>495</v>
      </c>
      <c r="B394" s="84" t="s">
        <v>504</v>
      </c>
      <c r="C394" s="61" t="s">
        <v>666</v>
      </c>
      <c r="D394" s="62" t="s">
        <v>264</v>
      </c>
      <c r="E394" s="60" t="s">
        <v>8</v>
      </c>
      <c r="F394" s="60" t="s">
        <v>13</v>
      </c>
      <c r="G394" s="64">
        <v>25.25</v>
      </c>
      <c r="H394" s="63">
        <v>2</v>
      </c>
      <c r="I394" s="63"/>
      <c r="J394" s="60" t="s">
        <v>123</v>
      </c>
      <c r="N394" s="83"/>
      <c r="O394" s="83"/>
      <c r="Q394" s="15"/>
    </row>
    <row r="395" spans="1:17" ht="21" customHeight="1" x14ac:dyDescent="0.2">
      <c r="A395" s="36">
        <v>133</v>
      </c>
      <c r="B395" s="84" t="s">
        <v>504</v>
      </c>
      <c r="C395" s="61" t="s">
        <v>669</v>
      </c>
      <c r="D395" s="62" t="s">
        <v>81</v>
      </c>
      <c r="E395" s="60" t="s">
        <v>10</v>
      </c>
      <c r="F395" s="60" t="s">
        <v>13</v>
      </c>
      <c r="G395" s="64">
        <v>26</v>
      </c>
      <c r="H395" s="63">
        <v>1</v>
      </c>
      <c r="I395" s="63"/>
      <c r="J395" s="60" t="s">
        <v>163</v>
      </c>
      <c r="N395" s="83"/>
      <c r="O395" s="83"/>
      <c r="Q395" s="15"/>
    </row>
    <row r="396" spans="1:17" ht="21" customHeight="1" x14ac:dyDescent="0.2">
      <c r="A396" s="36">
        <v>389</v>
      </c>
      <c r="B396" s="84" t="s">
        <v>851</v>
      </c>
      <c r="C396" s="61" t="s">
        <v>874</v>
      </c>
      <c r="D396" s="62" t="s">
        <v>224</v>
      </c>
      <c r="E396" s="60" t="s">
        <v>10</v>
      </c>
      <c r="F396" s="60" t="s">
        <v>13</v>
      </c>
      <c r="G396" s="64">
        <v>19.5</v>
      </c>
      <c r="H396" s="63">
        <v>2</v>
      </c>
      <c r="I396" s="63"/>
      <c r="J396" s="60" t="s">
        <v>334</v>
      </c>
      <c r="N396" s="83"/>
      <c r="O396" s="83"/>
      <c r="Q396" s="15"/>
    </row>
    <row r="397" spans="1:17" ht="21" customHeight="1" x14ac:dyDescent="0.2">
      <c r="A397" s="36">
        <v>289</v>
      </c>
      <c r="B397" s="84" t="s">
        <v>777</v>
      </c>
      <c r="C397" s="61" t="s">
        <v>813</v>
      </c>
      <c r="D397" s="62" t="s">
        <v>358</v>
      </c>
      <c r="E397" s="60" t="s">
        <v>8</v>
      </c>
      <c r="F397" s="60" t="s">
        <v>13</v>
      </c>
      <c r="G397" s="64">
        <v>19.75</v>
      </c>
      <c r="H397" s="63">
        <v>2</v>
      </c>
      <c r="I397" s="63"/>
      <c r="J397" s="60" t="s">
        <v>96</v>
      </c>
      <c r="N397" s="83"/>
      <c r="O397" s="83"/>
      <c r="Q397" s="15"/>
    </row>
    <row r="398" spans="1:17" ht="21" customHeight="1" x14ac:dyDescent="0.2">
      <c r="A398" s="36">
        <v>95</v>
      </c>
      <c r="B398" s="84" t="s">
        <v>966</v>
      </c>
      <c r="C398" s="61" t="s">
        <v>985</v>
      </c>
      <c r="D398" s="62" t="s">
        <v>220</v>
      </c>
      <c r="E398" s="60" t="s">
        <v>10</v>
      </c>
      <c r="F398" s="60" t="s">
        <v>13</v>
      </c>
      <c r="G398" s="64">
        <v>21.25</v>
      </c>
      <c r="H398" s="63">
        <v>3</v>
      </c>
      <c r="I398" s="63"/>
      <c r="J398" s="60" t="s">
        <v>438</v>
      </c>
      <c r="N398" s="83"/>
      <c r="O398" s="83"/>
      <c r="Q398" s="15"/>
    </row>
    <row r="399" spans="1:17" ht="21" customHeight="1" x14ac:dyDescent="0.2">
      <c r="A399" s="36">
        <v>32</v>
      </c>
      <c r="B399" s="84" t="s">
        <v>968</v>
      </c>
      <c r="C399" s="61" t="s">
        <v>986</v>
      </c>
      <c r="D399" s="62" t="s">
        <v>171</v>
      </c>
      <c r="E399" s="60" t="s">
        <v>10</v>
      </c>
      <c r="F399" s="60" t="s">
        <v>13</v>
      </c>
      <c r="G399" s="64">
        <v>22</v>
      </c>
      <c r="H399" s="63">
        <v>3</v>
      </c>
      <c r="I399" s="63"/>
      <c r="J399" s="60" t="s">
        <v>94</v>
      </c>
      <c r="N399" s="83"/>
      <c r="O399" s="83"/>
      <c r="Q399" s="15"/>
    </row>
    <row r="400" spans="1:17" ht="21" customHeight="1" x14ac:dyDescent="0.2">
      <c r="A400" s="36">
        <v>78</v>
      </c>
      <c r="B400" s="84" t="s">
        <v>847</v>
      </c>
      <c r="C400" s="61" t="s">
        <v>875</v>
      </c>
      <c r="D400" s="62" t="s">
        <v>191</v>
      </c>
      <c r="E400" s="60" t="s">
        <v>8</v>
      </c>
      <c r="F400" s="60" t="s">
        <v>13</v>
      </c>
      <c r="G400" s="64">
        <v>19.5</v>
      </c>
      <c r="H400" s="63">
        <v>2</v>
      </c>
      <c r="I400" s="63"/>
      <c r="J400" s="60" t="s">
        <v>376</v>
      </c>
      <c r="N400" s="83"/>
      <c r="O400" s="83"/>
      <c r="Q400" s="15"/>
    </row>
    <row r="401" spans="1:17" ht="21" customHeight="1" x14ac:dyDescent="0.2">
      <c r="A401" s="36">
        <v>120</v>
      </c>
      <c r="B401" s="84" t="s">
        <v>501</v>
      </c>
      <c r="C401" s="61" t="s">
        <v>702</v>
      </c>
      <c r="D401" s="62" t="s">
        <v>292</v>
      </c>
      <c r="E401" s="60" t="s">
        <v>8</v>
      </c>
      <c r="F401" s="60" t="s">
        <v>13</v>
      </c>
      <c r="G401" s="64">
        <v>25.5</v>
      </c>
      <c r="H401" s="63">
        <v>1</v>
      </c>
      <c r="I401" s="63"/>
      <c r="J401" s="60" t="s">
        <v>130</v>
      </c>
      <c r="N401" s="83"/>
      <c r="O401" s="83"/>
      <c r="Q401" s="15"/>
    </row>
    <row r="402" spans="1:17" ht="21" customHeight="1" x14ac:dyDescent="0.2">
      <c r="A402" s="36">
        <v>238</v>
      </c>
      <c r="B402" s="84" t="s">
        <v>504</v>
      </c>
      <c r="C402" s="61" t="s">
        <v>703</v>
      </c>
      <c r="D402" s="62" t="s">
        <v>242</v>
      </c>
      <c r="E402" s="60" t="s">
        <v>8</v>
      </c>
      <c r="F402" s="60" t="s">
        <v>13</v>
      </c>
      <c r="G402" s="64">
        <v>23</v>
      </c>
      <c r="H402" s="63">
        <v>2</v>
      </c>
      <c r="I402" s="63"/>
      <c r="J402" s="60" t="s">
        <v>123</v>
      </c>
      <c r="N402" s="83"/>
      <c r="O402" s="83"/>
      <c r="Q402" s="15"/>
    </row>
    <row r="403" spans="1:17" ht="21" customHeight="1" x14ac:dyDescent="0.2">
      <c r="A403" s="36">
        <v>131</v>
      </c>
      <c r="B403" s="84" t="s">
        <v>504</v>
      </c>
      <c r="C403" s="61" t="s">
        <v>707</v>
      </c>
      <c r="D403" s="62" t="s">
        <v>149</v>
      </c>
      <c r="E403" s="60" t="s">
        <v>8</v>
      </c>
      <c r="F403" s="60" t="s">
        <v>13</v>
      </c>
      <c r="G403" s="64">
        <v>24.75</v>
      </c>
      <c r="H403" s="63">
        <v>2</v>
      </c>
      <c r="I403" s="63"/>
      <c r="J403" s="60" t="s">
        <v>123</v>
      </c>
      <c r="N403" s="83"/>
      <c r="O403" s="83"/>
      <c r="Q403" s="15"/>
    </row>
    <row r="404" spans="1:17" ht="21" customHeight="1" x14ac:dyDescent="0.2">
      <c r="A404" s="36">
        <v>233</v>
      </c>
      <c r="B404" s="84" t="s">
        <v>917</v>
      </c>
      <c r="C404" s="61" t="s">
        <v>927</v>
      </c>
      <c r="D404" s="62" t="s">
        <v>409</v>
      </c>
      <c r="E404" s="60" t="s">
        <v>8</v>
      </c>
      <c r="F404" s="60" t="s">
        <v>13</v>
      </c>
      <c r="G404" s="64">
        <v>21.25</v>
      </c>
      <c r="H404" s="63">
        <v>3</v>
      </c>
      <c r="I404" s="63"/>
      <c r="J404" s="60" t="s">
        <v>407</v>
      </c>
      <c r="N404" s="83"/>
      <c r="O404" s="83"/>
      <c r="Q404" s="15"/>
    </row>
    <row r="405" spans="1:17" ht="21" customHeight="1" x14ac:dyDescent="0.2">
      <c r="A405" s="36">
        <v>121</v>
      </c>
      <c r="B405" s="84" t="s">
        <v>777</v>
      </c>
      <c r="C405" s="61" t="s">
        <v>821</v>
      </c>
      <c r="D405" s="62" t="s">
        <v>363</v>
      </c>
      <c r="E405" s="60" t="s">
        <v>8</v>
      </c>
      <c r="F405" s="60" t="s">
        <v>13</v>
      </c>
      <c r="G405" s="64">
        <v>20.25</v>
      </c>
      <c r="H405" s="63">
        <v>1</v>
      </c>
      <c r="I405" s="63"/>
      <c r="J405" s="60" t="s">
        <v>96</v>
      </c>
      <c r="N405" s="83"/>
      <c r="O405" s="83"/>
      <c r="Q405" s="15"/>
    </row>
    <row r="406" spans="1:17" ht="21" customHeight="1" x14ac:dyDescent="0.2">
      <c r="A406" s="36">
        <v>534</v>
      </c>
      <c r="B406" s="84" t="s">
        <v>498</v>
      </c>
      <c r="C406" s="61" t="s">
        <v>741</v>
      </c>
      <c r="D406" s="62" t="s">
        <v>238</v>
      </c>
      <c r="E406" s="60" t="s">
        <v>8</v>
      </c>
      <c r="F406" s="60" t="s">
        <v>13</v>
      </c>
      <c r="G406" s="64">
        <v>23.75</v>
      </c>
      <c r="H406" s="63">
        <v>2</v>
      </c>
      <c r="I406" s="63"/>
      <c r="J406" s="60" t="s">
        <v>116</v>
      </c>
      <c r="N406" s="83"/>
      <c r="O406" s="83"/>
      <c r="Q406" s="15"/>
    </row>
    <row r="407" spans="1:17" ht="21" customHeight="1" x14ac:dyDescent="0.2">
      <c r="A407" s="36">
        <v>52</v>
      </c>
      <c r="B407" s="84" t="s">
        <v>498</v>
      </c>
      <c r="C407" s="61" t="s">
        <v>748</v>
      </c>
      <c r="D407" s="62" t="s">
        <v>191</v>
      </c>
      <c r="E407" s="60" t="s">
        <v>10</v>
      </c>
      <c r="F407" s="60" t="s">
        <v>13</v>
      </c>
      <c r="G407" s="64">
        <v>24.5</v>
      </c>
      <c r="H407" s="63">
        <v>2</v>
      </c>
      <c r="I407" s="63"/>
      <c r="J407" s="60" t="s">
        <v>116</v>
      </c>
      <c r="N407" s="83"/>
      <c r="O407" s="83"/>
      <c r="Q407" s="15"/>
    </row>
    <row r="408" spans="1:17" ht="21" customHeight="1" x14ac:dyDescent="0.2">
      <c r="A408" s="36">
        <v>450</v>
      </c>
      <c r="B408" s="84" t="s">
        <v>504</v>
      </c>
      <c r="C408" s="61" t="s">
        <v>753</v>
      </c>
      <c r="D408" s="62" t="s">
        <v>316</v>
      </c>
      <c r="E408" s="60" t="s">
        <v>10</v>
      </c>
      <c r="F408" s="60" t="s">
        <v>13</v>
      </c>
      <c r="G408" s="64">
        <v>23.75</v>
      </c>
      <c r="H408" s="63">
        <v>2</v>
      </c>
      <c r="I408" s="63"/>
      <c r="J408" s="60" t="s">
        <v>123</v>
      </c>
      <c r="N408" s="83"/>
      <c r="O408" s="83"/>
      <c r="Q408" s="15"/>
    </row>
    <row r="409" spans="1:17" ht="21" customHeight="1" x14ac:dyDescent="0.2">
      <c r="A409" s="36">
        <v>368</v>
      </c>
      <c r="B409" s="84" t="s">
        <v>1021</v>
      </c>
      <c r="C409" s="61" t="s">
        <v>1031</v>
      </c>
      <c r="D409" s="62" t="s">
        <v>72</v>
      </c>
      <c r="E409" s="60" t="s">
        <v>8</v>
      </c>
      <c r="F409" s="60" t="s">
        <v>13</v>
      </c>
      <c r="G409" s="64">
        <v>20.5</v>
      </c>
      <c r="H409" s="63">
        <v>3</v>
      </c>
      <c r="I409" s="63"/>
      <c r="J409" s="60" t="s">
        <v>116</v>
      </c>
      <c r="N409" s="83"/>
      <c r="O409" s="83"/>
      <c r="Q409" s="15"/>
    </row>
    <row r="410" spans="1:17" ht="21" customHeight="1" x14ac:dyDescent="0.2">
      <c r="A410" s="36">
        <v>77</v>
      </c>
      <c r="B410" s="84" t="s">
        <v>478</v>
      </c>
      <c r="C410" s="61" t="s">
        <v>480</v>
      </c>
      <c r="D410" s="62" t="s">
        <v>99</v>
      </c>
      <c r="E410" s="60" t="s">
        <v>8</v>
      </c>
      <c r="F410" s="60" t="s">
        <v>13</v>
      </c>
      <c r="G410" s="64">
        <v>20.5</v>
      </c>
      <c r="H410" s="63">
        <v>2</v>
      </c>
      <c r="I410" s="63"/>
      <c r="J410" s="60" t="s">
        <v>96</v>
      </c>
      <c r="N410" s="83"/>
      <c r="O410" s="83"/>
      <c r="Q410" s="15"/>
    </row>
    <row r="411" spans="1:17" ht="21" customHeight="1" x14ac:dyDescent="0.2">
      <c r="A411" s="36">
        <v>387</v>
      </c>
      <c r="B411" s="84" t="s">
        <v>501</v>
      </c>
      <c r="C411" s="61" t="s">
        <v>763</v>
      </c>
      <c r="D411" s="62" t="s">
        <v>200</v>
      </c>
      <c r="E411" s="60" t="s">
        <v>10</v>
      </c>
      <c r="F411" s="60" t="s">
        <v>13</v>
      </c>
      <c r="G411" s="64">
        <v>19.5</v>
      </c>
      <c r="H411" s="63">
        <v>1</v>
      </c>
      <c r="I411" s="63"/>
      <c r="J411" s="60" t="s">
        <v>324</v>
      </c>
      <c r="N411" s="83"/>
      <c r="O411" s="83"/>
      <c r="Q411" s="15"/>
    </row>
    <row r="412" spans="1:17" ht="21" customHeight="1" x14ac:dyDescent="0.2">
      <c r="A412" s="36">
        <v>192</v>
      </c>
      <c r="B412" s="84" t="s">
        <v>504</v>
      </c>
      <c r="C412" s="61" t="s">
        <v>764</v>
      </c>
      <c r="D412" s="62" t="s">
        <v>188</v>
      </c>
      <c r="E412" s="60" t="s">
        <v>8</v>
      </c>
      <c r="F412" s="60" t="s">
        <v>13</v>
      </c>
      <c r="G412" s="64">
        <v>21.25</v>
      </c>
      <c r="H412" s="63">
        <v>2</v>
      </c>
      <c r="I412" s="63"/>
      <c r="J412" s="60" t="s">
        <v>123</v>
      </c>
      <c r="N412" s="83"/>
      <c r="O412" s="83"/>
      <c r="Q412" s="15"/>
    </row>
    <row r="413" spans="1:17" ht="21" customHeight="1" x14ac:dyDescent="0.2">
      <c r="A413" s="36">
        <v>417</v>
      </c>
      <c r="B413" s="84" t="s">
        <v>504</v>
      </c>
      <c r="C413" s="61" t="s">
        <v>766</v>
      </c>
      <c r="D413" s="62" t="s">
        <v>326</v>
      </c>
      <c r="E413" s="60" t="s">
        <v>8</v>
      </c>
      <c r="F413" s="60" t="s">
        <v>13</v>
      </c>
      <c r="G413" s="64">
        <v>22.5</v>
      </c>
      <c r="H413" s="63">
        <v>2</v>
      </c>
      <c r="I413" s="63"/>
      <c r="J413" s="60" t="s">
        <v>123</v>
      </c>
      <c r="N413" s="83"/>
      <c r="O413" s="83"/>
      <c r="Q413" s="15"/>
    </row>
    <row r="414" spans="1:17" ht="21" customHeight="1" x14ac:dyDescent="0.2">
      <c r="A414" s="36">
        <v>267</v>
      </c>
      <c r="B414" s="84" t="s">
        <v>481</v>
      </c>
      <c r="C414" s="61" t="s">
        <v>492</v>
      </c>
      <c r="D414" s="62" t="s">
        <v>109</v>
      </c>
      <c r="E414" s="60" t="s">
        <v>8</v>
      </c>
      <c r="F414" s="60" t="s">
        <v>13</v>
      </c>
      <c r="G414" s="64">
        <v>20.25</v>
      </c>
      <c r="H414" s="63">
        <v>3</v>
      </c>
      <c r="I414" s="63"/>
      <c r="J414" s="60" t="s">
        <v>110</v>
      </c>
      <c r="N414" s="83"/>
      <c r="O414" s="83"/>
      <c r="Q414" s="15"/>
    </row>
    <row r="415" spans="1:17" ht="21" customHeight="1" x14ac:dyDescent="0.2">
      <c r="A415" s="36">
        <v>24</v>
      </c>
      <c r="B415" s="84" t="s">
        <v>498</v>
      </c>
      <c r="C415" s="61" t="s">
        <v>499</v>
      </c>
      <c r="D415" s="62" t="s">
        <v>115</v>
      </c>
      <c r="E415" s="60" t="s">
        <v>10</v>
      </c>
      <c r="F415" s="60" t="s">
        <v>14</v>
      </c>
      <c r="G415" s="64">
        <v>21.5</v>
      </c>
      <c r="H415" s="63">
        <v>2</v>
      </c>
      <c r="I415" s="63"/>
      <c r="J415" s="60" t="s">
        <v>116</v>
      </c>
      <c r="N415" s="83"/>
      <c r="O415" s="83"/>
      <c r="Q415" s="15"/>
    </row>
    <row r="416" spans="1:17" ht="21" customHeight="1" x14ac:dyDescent="0.2">
      <c r="A416" s="36">
        <v>183</v>
      </c>
      <c r="B416" s="84" t="s">
        <v>504</v>
      </c>
      <c r="C416" s="61" t="s">
        <v>512</v>
      </c>
      <c r="D416" s="62" t="s">
        <v>133</v>
      </c>
      <c r="E416" s="60" t="s">
        <v>8</v>
      </c>
      <c r="F416" s="60" t="s">
        <v>14</v>
      </c>
      <c r="G416" s="64">
        <v>22.5</v>
      </c>
      <c r="H416" s="63">
        <v>2</v>
      </c>
      <c r="I416" s="63"/>
      <c r="J416" s="60" t="s">
        <v>123</v>
      </c>
      <c r="N416" s="83"/>
      <c r="O416" s="83"/>
      <c r="Q416" s="15"/>
    </row>
    <row r="417" spans="1:17" ht="21" customHeight="1" x14ac:dyDescent="0.2">
      <c r="A417" s="36">
        <v>118</v>
      </c>
      <c r="B417" s="84" t="s">
        <v>501</v>
      </c>
      <c r="C417" s="61" t="s">
        <v>517</v>
      </c>
      <c r="D417" s="62" t="s">
        <v>138</v>
      </c>
      <c r="E417" s="60" t="s">
        <v>10</v>
      </c>
      <c r="F417" s="60" t="s">
        <v>14</v>
      </c>
      <c r="G417" s="64">
        <v>24</v>
      </c>
      <c r="H417" s="63">
        <v>1</v>
      </c>
      <c r="I417" s="63"/>
      <c r="J417" s="60" t="s">
        <v>130</v>
      </c>
      <c r="N417" s="83"/>
      <c r="O417" s="83"/>
      <c r="Q417" s="15"/>
    </row>
    <row r="418" spans="1:17" ht="21" customHeight="1" x14ac:dyDescent="0.2">
      <c r="A418" s="36">
        <v>194</v>
      </c>
      <c r="B418" s="84" t="s">
        <v>504</v>
      </c>
      <c r="C418" s="61" t="s">
        <v>521</v>
      </c>
      <c r="D418" s="62" t="s">
        <v>142</v>
      </c>
      <c r="E418" s="60" t="s">
        <v>10</v>
      </c>
      <c r="F418" s="60" t="s">
        <v>14</v>
      </c>
      <c r="G418" s="64">
        <v>21</v>
      </c>
      <c r="H418" s="63">
        <v>1</v>
      </c>
      <c r="I418" s="63"/>
      <c r="J418" s="60" t="s">
        <v>123</v>
      </c>
      <c r="N418" s="83"/>
      <c r="O418" s="83"/>
      <c r="Q418" s="15"/>
    </row>
    <row r="419" spans="1:17" ht="21" customHeight="1" x14ac:dyDescent="0.2">
      <c r="A419" s="36">
        <v>279</v>
      </c>
      <c r="B419" s="84" t="s">
        <v>894</v>
      </c>
      <c r="C419" s="61" t="s">
        <v>899</v>
      </c>
      <c r="D419" s="62" t="s">
        <v>321</v>
      </c>
      <c r="E419" s="60" t="s">
        <v>10</v>
      </c>
      <c r="F419" s="60" t="s">
        <v>14</v>
      </c>
      <c r="G419" s="64">
        <v>21</v>
      </c>
      <c r="H419" s="63">
        <v>3</v>
      </c>
      <c r="I419" s="63"/>
      <c r="J419" s="60" t="s">
        <v>400</v>
      </c>
      <c r="N419" s="83"/>
      <c r="O419" s="83"/>
      <c r="Q419" s="15"/>
    </row>
    <row r="420" spans="1:17" ht="21" customHeight="1" x14ac:dyDescent="0.2">
      <c r="A420" s="36">
        <v>127</v>
      </c>
      <c r="B420" s="84" t="s">
        <v>773</v>
      </c>
      <c r="C420" s="61" t="s">
        <v>784</v>
      </c>
      <c r="D420" s="62" t="s">
        <v>341</v>
      </c>
      <c r="E420" s="60" t="s">
        <v>10</v>
      </c>
      <c r="F420" s="60" t="s">
        <v>14</v>
      </c>
      <c r="G420" s="64">
        <v>19.5</v>
      </c>
      <c r="H420" s="63">
        <v>2</v>
      </c>
      <c r="I420" s="63"/>
      <c r="J420" s="60" t="s">
        <v>334</v>
      </c>
      <c r="N420" s="83"/>
      <c r="O420" s="83"/>
      <c r="Q420" s="15"/>
    </row>
    <row r="421" spans="1:17" ht="21" customHeight="1" x14ac:dyDescent="0.2">
      <c r="A421" s="36">
        <v>373</v>
      </c>
      <c r="B421" s="84" t="s">
        <v>773</v>
      </c>
      <c r="C421" s="61" t="s">
        <v>785</v>
      </c>
      <c r="D421" s="62" t="s">
        <v>320</v>
      </c>
      <c r="E421" s="60" t="s">
        <v>10</v>
      </c>
      <c r="F421" s="60" t="s">
        <v>14</v>
      </c>
      <c r="G421" s="64">
        <v>20.5</v>
      </c>
      <c r="H421" s="63">
        <v>3</v>
      </c>
      <c r="I421" s="63"/>
      <c r="J421" s="60" t="s">
        <v>334</v>
      </c>
      <c r="N421" s="83"/>
      <c r="O421" s="83"/>
      <c r="Q421" s="15"/>
    </row>
    <row r="422" spans="1:17" ht="21" customHeight="1" x14ac:dyDescent="0.2">
      <c r="A422" s="36">
        <v>322</v>
      </c>
      <c r="B422" s="84" t="s">
        <v>504</v>
      </c>
      <c r="C422" s="61" t="s">
        <v>543</v>
      </c>
      <c r="D422" s="62" t="s">
        <v>167</v>
      </c>
      <c r="E422" s="60" t="s">
        <v>8</v>
      </c>
      <c r="F422" s="60" t="s">
        <v>14</v>
      </c>
      <c r="G422" s="64">
        <v>21.75</v>
      </c>
      <c r="H422" s="63">
        <v>2</v>
      </c>
      <c r="I422" s="63"/>
      <c r="J422" s="60" t="s">
        <v>123</v>
      </c>
      <c r="N422" s="83"/>
      <c r="O422" s="83"/>
      <c r="Q422" s="15"/>
    </row>
    <row r="423" spans="1:17" ht="21" customHeight="1" x14ac:dyDescent="0.2">
      <c r="A423" s="36">
        <v>230</v>
      </c>
      <c r="B423" s="84" t="s">
        <v>504</v>
      </c>
      <c r="C423" s="61" t="s">
        <v>544</v>
      </c>
      <c r="D423" s="62" t="s">
        <v>147</v>
      </c>
      <c r="E423" s="60" t="s">
        <v>8</v>
      </c>
      <c r="F423" s="60" t="s">
        <v>14</v>
      </c>
      <c r="G423" s="64">
        <v>20.5</v>
      </c>
      <c r="H423" s="63">
        <v>2</v>
      </c>
      <c r="I423" s="63"/>
      <c r="J423" s="60" t="s">
        <v>123</v>
      </c>
      <c r="N423" s="83"/>
      <c r="O423" s="83"/>
      <c r="Q423" s="15"/>
    </row>
    <row r="424" spans="1:17" ht="21" customHeight="1" x14ac:dyDescent="0.2">
      <c r="A424" s="36">
        <v>382</v>
      </c>
      <c r="B424" s="84" t="s">
        <v>966</v>
      </c>
      <c r="C424" s="61" t="s">
        <v>971</v>
      </c>
      <c r="D424" s="62" t="s">
        <v>287</v>
      </c>
      <c r="E424" s="60" t="s">
        <v>10</v>
      </c>
      <c r="F424" s="60" t="s">
        <v>14</v>
      </c>
      <c r="G424" s="64">
        <v>21.25</v>
      </c>
      <c r="H424" s="63">
        <v>3</v>
      </c>
      <c r="I424" s="63"/>
      <c r="J424" s="60" t="s">
        <v>428</v>
      </c>
      <c r="N424" s="83"/>
      <c r="O424" s="83"/>
      <c r="Q424" s="15"/>
    </row>
    <row r="425" spans="1:17" ht="21" customHeight="1" x14ac:dyDescent="0.2">
      <c r="A425" s="36">
        <v>212</v>
      </c>
      <c r="B425" s="84" t="s">
        <v>1000</v>
      </c>
      <c r="C425" s="61" t="s">
        <v>1004</v>
      </c>
      <c r="D425" s="62" t="s">
        <v>291</v>
      </c>
      <c r="E425" s="60" t="s">
        <v>10</v>
      </c>
      <c r="F425" s="60" t="s">
        <v>14</v>
      </c>
      <c r="G425" s="64">
        <v>20.75</v>
      </c>
      <c r="H425" s="63">
        <v>3</v>
      </c>
      <c r="I425" s="63"/>
      <c r="J425" s="60" t="s">
        <v>445</v>
      </c>
      <c r="N425" s="83"/>
      <c r="O425" s="83"/>
      <c r="Q425" s="15"/>
    </row>
    <row r="426" spans="1:17" ht="21" customHeight="1" x14ac:dyDescent="0.2">
      <c r="A426" s="36">
        <v>42</v>
      </c>
      <c r="B426" s="84" t="s">
        <v>839</v>
      </c>
      <c r="C426" s="61" t="s">
        <v>843</v>
      </c>
      <c r="D426" s="62" t="s">
        <v>203</v>
      </c>
      <c r="E426" s="60" t="s">
        <v>8</v>
      </c>
      <c r="F426" s="60" t="s">
        <v>14</v>
      </c>
      <c r="G426" s="64">
        <v>20.25</v>
      </c>
      <c r="H426" s="63">
        <v>3</v>
      </c>
      <c r="I426" s="63"/>
      <c r="J426" s="60" t="s">
        <v>372</v>
      </c>
      <c r="N426" s="83"/>
      <c r="O426" s="83"/>
      <c r="Q426" s="15"/>
    </row>
    <row r="427" spans="1:17" ht="21" customHeight="1" x14ac:dyDescent="0.2">
      <c r="A427" s="36">
        <v>280</v>
      </c>
      <c r="B427" s="84" t="s">
        <v>917</v>
      </c>
      <c r="C427" s="61" t="s">
        <v>921</v>
      </c>
      <c r="D427" s="62" t="s">
        <v>408</v>
      </c>
      <c r="E427" s="60" t="s">
        <v>8</v>
      </c>
      <c r="F427" s="60" t="s">
        <v>14</v>
      </c>
      <c r="G427" s="64">
        <v>25</v>
      </c>
      <c r="H427" s="63">
        <v>3</v>
      </c>
      <c r="I427" s="63"/>
      <c r="J427" s="60" t="s">
        <v>407</v>
      </c>
      <c r="N427" s="83"/>
      <c r="O427" s="83"/>
      <c r="Q427" s="15"/>
    </row>
    <row r="428" spans="1:17" ht="21" customHeight="1" x14ac:dyDescent="0.2">
      <c r="A428" s="36">
        <v>177</v>
      </c>
      <c r="B428" s="84" t="s">
        <v>498</v>
      </c>
      <c r="C428" s="61" t="s">
        <v>582</v>
      </c>
      <c r="D428" s="62" t="s">
        <v>203</v>
      </c>
      <c r="E428" s="60" t="s">
        <v>10</v>
      </c>
      <c r="F428" s="60" t="s">
        <v>14</v>
      </c>
      <c r="G428" s="64">
        <v>22.25</v>
      </c>
      <c r="H428" s="63">
        <v>2</v>
      </c>
      <c r="I428" s="63"/>
      <c r="J428" s="60" t="s">
        <v>116</v>
      </c>
      <c r="N428" s="83"/>
      <c r="O428" s="83"/>
      <c r="Q428" s="15"/>
    </row>
    <row r="429" spans="1:17" ht="21" customHeight="1" x14ac:dyDescent="0.2">
      <c r="A429" s="36">
        <v>216</v>
      </c>
      <c r="B429" s="84" t="s">
        <v>504</v>
      </c>
      <c r="C429" s="61" t="s">
        <v>581</v>
      </c>
      <c r="D429" s="62" t="s">
        <v>202</v>
      </c>
      <c r="E429" s="60" t="s">
        <v>10</v>
      </c>
      <c r="F429" s="60" t="s">
        <v>14</v>
      </c>
      <c r="G429" s="64">
        <v>23.75</v>
      </c>
      <c r="H429" s="63">
        <v>2</v>
      </c>
      <c r="I429" s="63"/>
      <c r="J429" s="60" t="s">
        <v>123</v>
      </c>
      <c r="N429" s="83"/>
      <c r="O429" s="83"/>
      <c r="Q429" s="15"/>
    </row>
    <row r="430" spans="1:17" ht="21" customHeight="1" x14ac:dyDescent="0.2">
      <c r="A430" s="36">
        <v>463</v>
      </c>
      <c r="B430" s="84" t="s">
        <v>931</v>
      </c>
      <c r="C430" s="61" t="s">
        <v>936</v>
      </c>
      <c r="D430" s="62" t="s">
        <v>195</v>
      </c>
      <c r="E430" s="60" t="s">
        <v>8</v>
      </c>
      <c r="F430" s="60" t="s">
        <v>14</v>
      </c>
      <c r="G430" s="64">
        <v>22</v>
      </c>
      <c r="H430" s="63">
        <v>3</v>
      </c>
      <c r="I430" s="63"/>
      <c r="J430" s="60" t="s">
        <v>96</v>
      </c>
      <c r="N430" s="83"/>
      <c r="O430" s="83"/>
      <c r="Q430" s="15"/>
    </row>
    <row r="431" spans="1:17" ht="21" customHeight="1" x14ac:dyDescent="0.2">
      <c r="A431" s="36">
        <v>157</v>
      </c>
      <c r="B431" s="84" t="s">
        <v>894</v>
      </c>
      <c r="C431" s="61" t="s">
        <v>907</v>
      </c>
      <c r="D431" s="62" t="s">
        <v>240</v>
      </c>
      <c r="E431" s="60" t="s">
        <v>8</v>
      </c>
      <c r="F431" s="60" t="s">
        <v>14</v>
      </c>
      <c r="G431" s="64">
        <v>20.5</v>
      </c>
      <c r="H431" s="63">
        <v>3</v>
      </c>
      <c r="I431" s="63"/>
      <c r="J431" s="60" t="s">
        <v>184</v>
      </c>
      <c r="N431" s="83"/>
      <c r="O431" s="83"/>
      <c r="Q431" s="15"/>
    </row>
    <row r="432" spans="1:17" ht="21" customHeight="1" x14ac:dyDescent="0.2">
      <c r="A432" s="36">
        <v>515</v>
      </c>
      <c r="B432" s="84" t="s">
        <v>498</v>
      </c>
      <c r="C432" s="61" t="s">
        <v>590</v>
      </c>
      <c r="D432" s="62" t="s">
        <v>209</v>
      </c>
      <c r="E432" s="60" t="s">
        <v>10</v>
      </c>
      <c r="F432" s="60" t="s">
        <v>14</v>
      </c>
      <c r="G432" s="64">
        <v>25.25</v>
      </c>
      <c r="H432" s="63">
        <v>1</v>
      </c>
      <c r="I432" s="63"/>
      <c r="J432" s="60" t="s">
        <v>210</v>
      </c>
      <c r="N432" s="83"/>
      <c r="O432" s="83"/>
      <c r="Q432" s="15"/>
    </row>
    <row r="433" spans="1:17" ht="21" customHeight="1" x14ac:dyDescent="0.2">
      <c r="A433" s="36">
        <v>162</v>
      </c>
      <c r="B433" s="84" t="s">
        <v>944</v>
      </c>
      <c r="C433" s="61" t="s">
        <v>955</v>
      </c>
      <c r="D433" s="62" t="s">
        <v>421</v>
      </c>
      <c r="E433" s="60" t="s">
        <v>8</v>
      </c>
      <c r="F433" s="60" t="s">
        <v>14</v>
      </c>
      <c r="G433" s="64">
        <v>21.25</v>
      </c>
      <c r="H433" s="63">
        <v>3</v>
      </c>
      <c r="I433" s="63"/>
      <c r="J433" s="60" t="s">
        <v>419</v>
      </c>
      <c r="N433" s="83"/>
      <c r="O433" s="83"/>
      <c r="Q433" s="15"/>
    </row>
    <row r="434" spans="1:17" ht="21" customHeight="1" x14ac:dyDescent="0.2">
      <c r="A434" s="36">
        <v>432</v>
      </c>
      <c r="B434" s="84" t="s">
        <v>996</v>
      </c>
      <c r="C434" s="61" t="s">
        <v>1010</v>
      </c>
      <c r="D434" s="62" t="s">
        <v>449</v>
      </c>
      <c r="E434" s="60" t="s">
        <v>8</v>
      </c>
      <c r="F434" s="60" t="s">
        <v>14</v>
      </c>
      <c r="G434" s="64">
        <v>20.75</v>
      </c>
      <c r="H434" s="63">
        <v>3</v>
      </c>
      <c r="I434" s="63"/>
      <c r="J434" s="60" t="s">
        <v>163</v>
      </c>
      <c r="N434" s="83"/>
      <c r="O434" s="83"/>
      <c r="Q434" s="15"/>
    </row>
    <row r="435" spans="1:17" ht="21" customHeight="1" x14ac:dyDescent="0.2">
      <c r="A435" s="36">
        <v>161</v>
      </c>
      <c r="B435" s="84" t="s">
        <v>891</v>
      </c>
      <c r="C435" s="61" t="s">
        <v>893</v>
      </c>
      <c r="D435" s="62" t="s">
        <v>401</v>
      </c>
      <c r="E435" s="60" t="s">
        <v>10</v>
      </c>
      <c r="F435" s="60" t="s">
        <v>14</v>
      </c>
      <c r="G435" s="64">
        <v>21.75</v>
      </c>
      <c r="H435" s="63">
        <v>3</v>
      </c>
      <c r="I435" s="63"/>
      <c r="J435" s="60" t="s">
        <v>400</v>
      </c>
      <c r="N435" s="83"/>
      <c r="O435" s="83"/>
      <c r="Q435" s="15"/>
    </row>
    <row r="436" spans="1:17" ht="21" customHeight="1" x14ac:dyDescent="0.2">
      <c r="A436" s="36">
        <v>228</v>
      </c>
      <c r="B436" s="84" t="s">
        <v>777</v>
      </c>
      <c r="C436" s="61" t="s">
        <v>804</v>
      </c>
      <c r="D436" s="62" t="s">
        <v>263</v>
      </c>
      <c r="E436" s="60" t="s">
        <v>10</v>
      </c>
      <c r="F436" s="60" t="s">
        <v>14</v>
      </c>
      <c r="G436" s="64">
        <v>20.5</v>
      </c>
      <c r="H436" s="63">
        <v>2</v>
      </c>
      <c r="I436" s="63"/>
      <c r="J436" s="60" t="s">
        <v>96</v>
      </c>
      <c r="N436" s="83"/>
      <c r="O436" s="83"/>
      <c r="Q436" s="15"/>
    </row>
    <row r="437" spans="1:17" ht="21" customHeight="1" x14ac:dyDescent="0.2">
      <c r="A437" s="36">
        <v>18</v>
      </c>
      <c r="B437" s="84" t="s">
        <v>501</v>
      </c>
      <c r="C437" s="61" t="s">
        <v>652</v>
      </c>
      <c r="D437" s="62" t="s">
        <v>256</v>
      </c>
      <c r="E437" s="60" t="s">
        <v>10</v>
      </c>
      <c r="F437" s="60" t="s">
        <v>14</v>
      </c>
      <c r="G437" s="64">
        <v>19.5</v>
      </c>
      <c r="H437" s="63">
        <v>1</v>
      </c>
      <c r="I437" s="63"/>
      <c r="J437" s="60" t="s">
        <v>259</v>
      </c>
      <c r="N437" s="83"/>
      <c r="O437" s="83"/>
      <c r="Q437" s="15"/>
    </row>
    <row r="438" spans="1:17" ht="21" customHeight="1" x14ac:dyDescent="0.2">
      <c r="A438" s="36">
        <v>462</v>
      </c>
      <c r="B438" s="84" t="s">
        <v>504</v>
      </c>
      <c r="C438" s="61" t="s">
        <v>683</v>
      </c>
      <c r="D438" s="62" t="s">
        <v>275</v>
      </c>
      <c r="E438" s="60" t="s">
        <v>8</v>
      </c>
      <c r="F438" s="60" t="s">
        <v>14</v>
      </c>
      <c r="G438" s="64">
        <v>19.75</v>
      </c>
      <c r="H438" s="63">
        <v>2</v>
      </c>
      <c r="I438" s="63"/>
      <c r="J438" s="60" t="s">
        <v>123</v>
      </c>
      <c r="N438" s="83"/>
      <c r="O438" s="83"/>
      <c r="Q438" s="15"/>
    </row>
    <row r="439" spans="1:17" ht="21" customHeight="1" x14ac:dyDescent="0.2">
      <c r="A439" s="36">
        <v>517</v>
      </c>
      <c r="B439" s="84" t="s">
        <v>498</v>
      </c>
      <c r="C439" s="61" t="s">
        <v>684</v>
      </c>
      <c r="D439" s="62" t="s">
        <v>139</v>
      </c>
      <c r="E439" s="60" t="s">
        <v>8</v>
      </c>
      <c r="F439" s="60" t="s">
        <v>14</v>
      </c>
      <c r="G439" s="64">
        <v>20.75</v>
      </c>
      <c r="H439" s="63">
        <v>2</v>
      </c>
      <c r="I439" s="63"/>
      <c r="J439" s="60" t="s">
        <v>116</v>
      </c>
      <c r="N439" s="83"/>
      <c r="O439" s="83"/>
      <c r="Q439" s="15"/>
    </row>
    <row r="440" spans="1:17" ht="21" customHeight="1" x14ac:dyDescent="0.2">
      <c r="A440" s="36">
        <v>427</v>
      </c>
      <c r="B440" s="84" t="s">
        <v>504</v>
      </c>
      <c r="C440" s="61" t="s">
        <v>692</v>
      </c>
      <c r="D440" s="62" t="s">
        <v>113</v>
      </c>
      <c r="E440" s="60" t="s">
        <v>8</v>
      </c>
      <c r="F440" s="60" t="s">
        <v>14</v>
      </c>
      <c r="G440" s="64">
        <v>24.25</v>
      </c>
      <c r="H440" s="63">
        <v>2</v>
      </c>
      <c r="I440" s="63"/>
      <c r="J440" s="60" t="s">
        <v>123</v>
      </c>
      <c r="N440" s="83"/>
      <c r="O440" s="83"/>
      <c r="Q440" s="15"/>
    </row>
    <row r="441" spans="1:17" ht="21" customHeight="1" x14ac:dyDescent="0.2">
      <c r="A441" s="36">
        <v>304</v>
      </c>
      <c r="B441" s="84" t="s">
        <v>931</v>
      </c>
      <c r="C441" s="61" t="s">
        <v>942</v>
      </c>
      <c r="D441" s="62" t="s">
        <v>415</v>
      </c>
      <c r="E441" s="60" t="s">
        <v>10</v>
      </c>
      <c r="F441" s="60" t="s">
        <v>14</v>
      </c>
      <c r="G441" s="64">
        <v>20.25</v>
      </c>
      <c r="H441" s="63">
        <v>3</v>
      </c>
      <c r="I441" s="63"/>
      <c r="J441" s="60" t="s">
        <v>96</v>
      </c>
      <c r="N441" s="83"/>
      <c r="O441" s="83"/>
      <c r="Q441" s="15"/>
    </row>
    <row r="442" spans="1:17" ht="21" customHeight="1" x14ac:dyDescent="0.2">
      <c r="A442" s="36">
        <v>92</v>
      </c>
      <c r="B442" s="84" t="s">
        <v>504</v>
      </c>
      <c r="C442" s="61" t="s">
        <v>715</v>
      </c>
      <c r="D442" s="62" t="s">
        <v>193</v>
      </c>
      <c r="E442" s="60" t="s">
        <v>8</v>
      </c>
      <c r="F442" s="60" t="s">
        <v>14</v>
      </c>
      <c r="G442" s="64">
        <v>21.25</v>
      </c>
      <c r="H442" s="63">
        <v>2</v>
      </c>
      <c r="I442" s="63"/>
      <c r="J442" s="60" t="s">
        <v>123</v>
      </c>
      <c r="N442" s="83"/>
      <c r="O442" s="83"/>
      <c r="Q442" s="15"/>
    </row>
    <row r="443" spans="1:17" ht="21" customHeight="1" x14ac:dyDescent="0.2">
      <c r="A443" s="36">
        <v>365</v>
      </c>
      <c r="B443" s="84" t="s">
        <v>478</v>
      </c>
      <c r="C443" s="61" t="s">
        <v>479</v>
      </c>
      <c r="D443" s="62" t="s">
        <v>97</v>
      </c>
      <c r="E443" s="60" t="s">
        <v>8</v>
      </c>
      <c r="F443" s="60" t="s">
        <v>14</v>
      </c>
      <c r="G443" s="64">
        <v>20</v>
      </c>
      <c r="H443" s="63">
        <v>2</v>
      </c>
      <c r="I443" s="63"/>
      <c r="J443" s="60" t="s">
        <v>98</v>
      </c>
      <c r="N443" s="83"/>
      <c r="O443" s="83"/>
      <c r="Q443" s="15"/>
    </row>
    <row r="444" spans="1:17" ht="21" customHeight="1" x14ac:dyDescent="0.2">
      <c r="A444" s="36">
        <v>309</v>
      </c>
      <c r="B444" s="84" t="s">
        <v>498</v>
      </c>
      <c r="C444" s="61" t="s">
        <v>709</v>
      </c>
      <c r="D444" s="62" t="s">
        <v>221</v>
      </c>
      <c r="E444" s="60" t="s">
        <v>8</v>
      </c>
      <c r="F444" s="60" t="s">
        <v>14</v>
      </c>
      <c r="G444" s="64">
        <v>19.25</v>
      </c>
      <c r="H444" s="63">
        <v>1</v>
      </c>
      <c r="I444" s="63"/>
      <c r="J444" s="60" t="s">
        <v>116</v>
      </c>
      <c r="N444" s="83"/>
      <c r="O444" s="83"/>
      <c r="Q444" s="15"/>
    </row>
    <row r="445" spans="1:17" ht="21" customHeight="1" x14ac:dyDescent="0.2">
      <c r="A445" s="36">
        <v>492</v>
      </c>
      <c r="B445" s="85" t="s">
        <v>777</v>
      </c>
      <c r="C445" s="23" t="s">
        <v>73</v>
      </c>
      <c r="D445" s="22" t="s">
        <v>360</v>
      </c>
      <c r="E445" s="29" t="s">
        <v>8</v>
      </c>
      <c r="F445" s="60" t="s">
        <v>14</v>
      </c>
      <c r="G445" s="64">
        <v>25.25</v>
      </c>
      <c r="H445" s="22">
        <v>2</v>
      </c>
      <c r="I445" s="22"/>
      <c r="J445" s="60" t="s">
        <v>96</v>
      </c>
      <c r="N445" s="83"/>
      <c r="O445" s="83"/>
      <c r="Q445" s="15"/>
    </row>
    <row r="446" spans="1:17" ht="21" customHeight="1" x14ac:dyDescent="0.2">
      <c r="A446" s="36">
        <v>377</v>
      </c>
      <c r="B446" s="84" t="s">
        <v>498</v>
      </c>
      <c r="C446" s="61" t="s">
        <v>718</v>
      </c>
      <c r="D446" s="62" t="s">
        <v>192</v>
      </c>
      <c r="E446" s="60" t="s">
        <v>8</v>
      </c>
      <c r="F446" s="60" t="s">
        <v>14</v>
      </c>
      <c r="G446" s="64">
        <v>23.75</v>
      </c>
      <c r="H446" s="63">
        <v>2</v>
      </c>
      <c r="I446" s="63"/>
      <c r="J446" s="60" t="s">
        <v>116</v>
      </c>
      <c r="N446" s="83"/>
      <c r="O446" s="83"/>
      <c r="Q446" s="15"/>
    </row>
    <row r="447" spans="1:17" ht="21" customHeight="1" x14ac:dyDescent="0.2">
      <c r="A447" s="36">
        <v>503</v>
      </c>
      <c r="B447" s="84" t="s">
        <v>498</v>
      </c>
      <c r="C447" s="61" t="s">
        <v>719</v>
      </c>
      <c r="D447" s="62" t="s">
        <v>222</v>
      </c>
      <c r="E447" s="60" t="s">
        <v>8</v>
      </c>
      <c r="F447" s="60" t="s">
        <v>14</v>
      </c>
      <c r="G447" s="64">
        <v>22.75</v>
      </c>
      <c r="H447" s="63">
        <v>2</v>
      </c>
      <c r="I447" s="63"/>
      <c r="J447" s="60" t="s">
        <v>300</v>
      </c>
      <c r="N447" s="83"/>
      <c r="O447" s="83"/>
      <c r="Q447" s="15"/>
    </row>
    <row r="448" spans="1:17" ht="21" customHeight="1" x14ac:dyDescent="0.2">
      <c r="A448" s="36">
        <v>398</v>
      </c>
      <c r="B448" s="84" t="s">
        <v>501</v>
      </c>
      <c r="C448" s="61" t="s">
        <v>721</v>
      </c>
      <c r="D448" s="62" t="s">
        <v>302</v>
      </c>
      <c r="E448" s="60" t="s">
        <v>8</v>
      </c>
      <c r="F448" s="60" t="s">
        <v>14</v>
      </c>
      <c r="G448" s="64">
        <v>25.5</v>
      </c>
      <c r="H448" s="63">
        <v>1</v>
      </c>
      <c r="I448" s="63"/>
      <c r="J448" s="60" t="s">
        <v>175</v>
      </c>
      <c r="N448" s="83"/>
      <c r="O448" s="83"/>
      <c r="Q448" s="15"/>
    </row>
    <row r="449" spans="1:17" ht="21" customHeight="1" x14ac:dyDescent="0.2">
      <c r="A449" s="36">
        <v>496</v>
      </c>
      <c r="B449" s="84" t="s">
        <v>498</v>
      </c>
      <c r="C449" s="61" t="s">
        <v>723</v>
      </c>
      <c r="D449" s="62" t="s">
        <v>54</v>
      </c>
      <c r="E449" s="60" t="s">
        <v>10</v>
      </c>
      <c r="F449" s="60" t="s">
        <v>14</v>
      </c>
      <c r="G449" s="64">
        <v>22.75</v>
      </c>
      <c r="H449" s="63">
        <v>2</v>
      </c>
      <c r="I449" s="63"/>
      <c r="J449" s="60" t="s">
        <v>303</v>
      </c>
      <c r="N449" s="83"/>
      <c r="O449" s="83"/>
      <c r="Q449" s="15"/>
    </row>
    <row r="450" spans="1:17" ht="21" customHeight="1" x14ac:dyDescent="0.2">
      <c r="A450" s="36">
        <v>484</v>
      </c>
      <c r="B450" s="84" t="s">
        <v>501</v>
      </c>
      <c r="C450" s="61" t="s">
        <v>725</v>
      </c>
      <c r="D450" s="62" t="s">
        <v>154</v>
      </c>
      <c r="E450" s="60" t="s">
        <v>8</v>
      </c>
      <c r="F450" s="60" t="s">
        <v>14</v>
      </c>
      <c r="G450" s="64">
        <v>21.75</v>
      </c>
      <c r="H450" s="63">
        <v>1</v>
      </c>
      <c r="I450" s="63"/>
      <c r="J450" s="60" t="s">
        <v>229</v>
      </c>
      <c r="N450" s="83"/>
      <c r="O450" s="83"/>
      <c r="Q450" s="15"/>
    </row>
    <row r="451" spans="1:17" ht="21" customHeight="1" x14ac:dyDescent="0.2">
      <c r="A451" s="36">
        <v>346</v>
      </c>
      <c r="B451" s="84" t="s">
        <v>501</v>
      </c>
      <c r="C451" s="61" t="s">
        <v>727</v>
      </c>
      <c r="D451" s="62" t="s">
        <v>242</v>
      </c>
      <c r="E451" s="60" t="s">
        <v>8</v>
      </c>
      <c r="F451" s="60" t="s">
        <v>14</v>
      </c>
      <c r="G451" s="64">
        <v>21.25</v>
      </c>
      <c r="H451" s="63">
        <v>1</v>
      </c>
      <c r="I451" s="63"/>
      <c r="J451" s="60" t="s">
        <v>169</v>
      </c>
      <c r="N451" s="83"/>
      <c r="O451" s="83"/>
      <c r="Q451" s="15"/>
    </row>
    <row r="452" spans="1:17" ht="21" customHeight="1" x14ac:dyDescent="0.2">
      <c r="A452" s="36">
        <v>1</v>
      </c>
      <c r="B452" s="84" t="s">
        <v>498</v>
      </c>
      <c r="C452" s="61" t="s">
        <v>746</v>
      </c>
      <c r="D452" s="62" t="s">
        <v>314</v>
      </c>
      <c r="E452" s="60" t="s">
        <v>10</v>
      </c>
      <c r="F452" s="60" t="s">
        <v>14</v>
      </c>
      <c r="G452" s="64">
        <v>24.5</v>
      </c>
      <c r="H452" s="63">
        <v>2</v>
      </c>
      <c r="I452" s="63"/>
      <c r="J452" s="60" t="s">
        <v>116</v>
      </c>
      <c r="N452" s="83"/>
      <c r="O452" s="83"/>
      <c r="Q452" s="15"/>
    </row>
    <row r="453" spans="1:17" ht="21" customHeight="1" x14ac:dyDescent="0.2">
      <c r="A453" s="36">
        <v>189</v>
      </c>
      <c r="B453" s="84" t="s">
        <v>777</v>
      </c>
      <c r="C453" s="61" t="s">
        <v>822</v>
      </c>
      <c r="D453" s="62" t="s">
        <v>364</v>
      </c>
      <c r="E453" s="60" t="s">
        <v>10</v>
      </c>
      <c r="F453" s="60" t="s">
        <v>14</v>
      </c>
      <c r="G453" s="64">
        <v>20.75</v>
      </c>
      <c r="H453" s="63">
        <v>2</v>
      </c>
      <c r="I453" s="63"/>
      <c r="J453" s="60" t="s">
        <v>96</v>
      </c>
      <c r="N453" s="83"/>
      <c r="O453" s="83"/>
      <c r="Q453" s="15"/>
    </row>
    <row r="454" spans="1:17" ht="21" customHeight="1" x14ac:dyDescent="0.2">
      <c r="A454" s="36">
        <v>38</v>
      </c>
      <c r="B454" s="84" t="s">
        <v>996</v>
      </c>
      <c r="C454" s="61" t="s">
        <v>1016</v>
      </c>
      <c r="D454" s="62" t="s">
        <v>306</v>
      </c>
      <c r="E454" s="60" t="s">
        <v>10</v>
      </c>
      <c r="F454" s="60" t="s">
        <v>14</v>
      </c>
      <c r="G454" s="64">
        <v>22</v>
      </c>
      <c r="H454" s="63">
        <v>3</v>
      </c>
      <c r="I454" s="63"/>
      <c r="J454" s="60" t="s">
        <v>130</v>
      </c>
      <c r="N454" s="83"/>
      <c r="O454" s="83"/>
      <c r="Q454" s="15"/>
    </row>
    <row r="455" spans="1:17" ht="21" customHeight="1" x14ac:dyDescent="0.2">
      <c r="A455" s="36">
        <v>169</v>
      </c>
      <c r="B455" s="84" t="s">
        <v>504</v>
      </c>
      <c r="C455" s="61" t="s">
        <v>754</v>
      </c>
      <c r="D455" s="62" t="s">
        <v>115</v>
      </c>
      <c r="E455" s="60" t="s">
        <v>10</v>
      </c>
      <c r="F455" s="60" t="s">
        <v>14</v>
      </c>
      <c r="G455" s="64">
        <v>25.75</v>
      </c>
      <c r="H455" s="63">
        <v>2</v>
      </c>
      <c r="I455" s="63"/>
      <c r="J455" s="60" t="s">
        <v>310</v>
      </c>
      <c r="N455" s="83"/>
      <c r="O455" s="83"/>
      <c r="Q455" s="15"/>
    </row>
    <row r="456" spans="1:17" ht="21" customHeight="1" x14ac:dyDescent="0.2">
      <c r="A456" s="36">
        <v>138</v>
      </c>
      <c r="B456" s="84" t="s">
        <v>501</v>
      </c>
      <c r="C456" s="61" t="s">
        <v>71</v>
      </c>
      <c r="D456" s="62" t="s">
        <v>318</v>
      </c>
      <c r="E456" s="60" t="s">
        <v>8</v>
      </c>
      <c r="F456" s="60" t="s">
        <v>14</v>
      </c>
      <c r="G456" s="64">
        <v>20</v>
      </c>
      <c r="H456" s="63">
        <v>1</v>
      </c>
      <c r="I456" s="63"/>
      <c r="J456" s="60" t="s">
        <v>169</v>
      </c>
      <c r="N456" s="83"/>
      <c r="O456" s="83"/>
      <c r="Q456" s="15"/>
    </row>
    <row r="457" spans="1:17" ht="21" customHeight="1" x14ac:dyDescent="0.2">
      <c r="A457" s="36">
        <v>96</v>
      </c>
      <c r="B457" s="84" t="s">
        <v>504</v>
      </c>
      <c r="C457" s="61" t="s">
        <v>758</v>
      </c>
      <c r="D457" s="62" t="s">
        <v>319</v>
      </c>
      <c r="E457" s="60" t="s">
        <v>8</v>
      </c>
      <c r="F457" s="60" t="s">
        <v>14</v>
      </c>
      <c r="G457" s="64">
        <v>24.75</v>
      </c>
      <c r="H457" s="63">
        <v>2</v>
      </c>
      <c r="I457" s="63"/>
      <c r="J457" s="60" t="s">
        <v>123</v>
      </c>
      <c r="N457" s="83"/>
      <c r="O457" s="83"/>
      <c r="Q457" s="15"/>
    </row>
    <row r="458" spans="1:17" ht="21" customHeight="1" x14ac:dyDescent="0.2">
      <c r="A458" s="36">
        <v>246</v>
      </c>
      <c r="B458" s="84" t="s">
        <v>504</v>
      </c>
      <c r="C458" s="61" t="s">
        <v>762</v>
      </c>
      <c r="D458" s="62" t="s">
        <v>323</v>
      </c>
      <c r="E458" s="60" t="s">
        <v>10</v>
      </c>
      <c r="F458" s="60" t="s">
        <v>14</v>
      </c>
      <c r="G458" s="64">
        <v>20.25</v>
      </c>
      <c r="H458" s="63">
        <v>1</v>
      </c>
      <c r="I458" s="63"/>
      <c r="J458" s="60" t="s">
        <v>123</v>
      </c>
      <c r="N458" s="83"/>
      <c r="O458" s="83"/>
      <c r="Q458" s="15"/>
    </row>
    <row r="459" spans="1:17" ht="21" customHeight="1" x14ac:dyDescent="0.2">
      <c r="A459" s="36">
        <v>33</v>
      </c>
      <c r="B459" s="84" t="s">
        <v>849</v>
      </c>
      <c r="C459" s="61" t="s">
        <v>887</v>
      </c>
      <c r="D459" s="62" t="s">
        <v>269</v>
      </c>
      <c r="E459" s="60" t="s">
        <v>8</v>
      </c>
      <c r="F459" s="60" t="s">
        <v>14</v>
      </c>
      <c r="G459" s="64">
        <v>20.75</v>
      </c>
      <c r="H459" s="63">
        <v>2</v>
      </c>
      <c r="I459" s="63"/>
      <c r="J459" s="60" t="s">
        <v>112</v>
      </c>
      <c r="N459" s="83"/>
      <c r="O459" s="83"/>
      <c r="Q459" s="15"/>
    </row>
    <row r="460" spans="1:17" ht="21" customHeight="1" x14ac:dyDescent="0.2">
      <c r="A460" s="36">
        <v>257</v>
      </c>
      <c r="B460" s="84" t="s">
        <v>501</v>
      </c>
      <c r="C460" s="61" t="s">
        <v>503</v>
      </c>
      <c r="D460" s="62" t="s">
        <v>120</v>
      </c>
      <c r="E460" s="60" t="s">
        <v>8</v>
      </c>
      <c r="F460" s="60" t="s">
        <v>79</v>
      </c>
      <c r="G460" s="64">
        <v>20</v>
      </c>
      <c r="H460" s="63">
        <v>1</v>
      </c>
      <c r="I460" s="63"/>
      <c r="J460" s="60" t="s">
        <v>121</v>
      </c>
      <c r="N460" s="83"/>
      <c r="O460" s="83"/>
      <c r="Q460" s="15"/>
    </row>
    <row r="461" spans="1:17" ht="21" customHeight="1" x14ac:dyDescent="0.2">
      <c r="A461" s="36">
        <v>482</v>
      </c>
      <c r="B461" s="84" t="s">
        <v>944</v>
      </c>
      <c r="C461" s="61" t="s">
        <v>945</v>
      </c>
      <c r="D461" s="62" t="s">
        <v>213</v>
      </c>
      <c r="E461" s="60" t="s">
        <v>8</v>
      </c>
      <c r="F461" s="60" t="s">
        <v>79</v>
      </c>
      <c r="G461" s="64">
        <v>20.5</v>
      </c>
      <c r="H461" s="63">
        <v>3</v>
      </c>
      <c r="I461" s="63"/>
      <c r="J461" s="60" t="s">
        <v>417</v>
      </c>
      <c r="N461" s="83"/>
      <c r="O461" s="83"/>
      <c r="Q461" s="15"/>
    </row>
    <row r="462" spans="1:17" ht="21" customHeight="1" x14ac:dyDescent="0.2">
      <c r="A462" s="36">
        <v>145</v>
      </c>
      <c r="B462" s="84" t="s">
        <v>504</v>
      </c>
      <c r="C462" s="61" t="s">
        <v>507</v>
      </c>
      <c r="D462" s="62" t="s">
        <v>125</v>
      </c>
      <c r="E462" s="60" t="s">
        <v>10</v>
      </c>
      <c r="F462" s="60" t="s">
        <v>79</v>
      </c>
      <c r="G462" s="64">
        <v>19.5</v>
      </c>
      <c r="H462" s="63">
        <v>1</v>
      </c>
      <c r="I462" s="63"/>
      <c r="J462" s="60" t="s">
        <v>114</v>
      </c>
      <c r="N462" s="83"/>
      <c r="O462" s="83"/>
      <c r="Q462" s="15"/>
    </row>
    <row r="463" spans="1:17" ht="21" customHeight="1" x14ac:dyDescent="0.2">
      <c r="A463" s="36">
        <v>362</v>
      </c>
      <c r="B463" s="84" t="s">
        <v>472</v>
      </c>
      <c r="C463" s="61" t="s">
        <v>473</v>
      </c>
      <c r="D463" s="62" t="s">
        <v>88</v>
      </c>
      <c r="E463" s="60" t="s">
        <v>8</v>
      </c>
      <c r="F463" s="60" t="s">
        <v>79</v>
      </c>
      <c r="G463" s="64">
        <v>20.75</v>
      </c>
      <c r="H463" s="63">
        <v>3</v>
      </c>
      <c r="I463" s="63"/>
      <c r="J463" s="60" t="s">
        <v>90</v>
      </c>
      <c r="N463" s="83"/>
      <c r="O463" s="83"/>
      <c r="Q463" s="15"/>
    </row>
    <row r="464" spans="1:17" ht="21" customHeight="1" x14ac:dyDescent="0.2">
      <c r="A464" s="36">
        <v>5</v>
      </c>
      <c r="B464" s="84" t="s">
        <v>915</v>
      </c>
      <c r="C464" s="61" t="s">
        <v>916</v>
      </c>
      <c r="D464" s="62" t="s">
        <v>306</v>
      </c>
      <c r="E464" s="60" t="s">
        <v>8</v>
      </c>
      <c r="F464" s="60" t="s">
        <v>79</v>
      </c>
      <c r="G464" s="64">
        <v>21</v>
      </c>
      <c r="H464" s="63">
        <v>3</v>
      </c>
      <c r="I464" s="63"/>
      <c r="J464" s="60" t="s">
        <v>114</v>
      </c>
      <c r="N464" s="83"/>
      <c r="O464" s="83"/>
      <c r="Q464" s="15"/>
    </row>
    <row r="465" spans="1:17" ht="21" customHeight="1" x14ac:dyDescent="0.2">
      <c r="A465" s="36">
        <v>454</v>
      </c>
      <c r="B465" s="84" t="s">
        <v>915</v>
      </c>
      <c r="C465" s="61" t="s">
        <v>919</v>
      </c>
      <c r="D465" s="62" t="s">
        <v>406</v>
      </c>
      <c r="E465" s="60" t="s">
        <v>10</v>
      </c>
      <c r="F465" s="60" t="s">
        <v>79</v>
      </c>
      <c r="G465" s="64">
        <v>22</v>
      </c>
      <c r="H465" s="63">
        <v>3</v>
      </c>
      <c r="I465" s="63"/>
      <c r="J465" s="60" t="s">
        <v>130</v>
      </c>
      <c r="N465" s="83"/>
      <c r="O465" s="83"/>
      <c r="Q465" s="15"/>
    </row>
    <row r="466" spans="1:17" ht="21" customHeight="1" x14ac:dyDescent="0.2">
      <c r="A466" s="36">
        <v>81</v>
      </c>
      <c r="B466" s="84" t="s">
        <v>501</v>
      </c>
      <c r="C466" s="61" t="s">
        <v>516</v>
      </c>
      <c r="D466" s="62" t="s">
        <v>137</v>
      </c>
      <c r="E466" s="60" t="s">
        <v>10</v>
      </c>
      <c r="F466" s="60" t="s">
        <v>79</v>
      </c>
      <c r="G466" s="64">
        <v>20.25</v>
      </c>
      <c r="H466" s="63">
        <v>1</v>
      </c>
      <c r="I466" s="63"/>
      <c r="J466" s="60" t="s">
        <v>116</v>
      </c>
      <c r="N466" s="83"/>
      <c r="O466" s="83"/>
      <c r="Q466" s="15"/>
    </row>
    <row r="467" spans="1:17" ht="21" customHeight="1" x14ac:dyDescent="0.2">
      <c r="A467" s="36">
        <v>275</v>
      </c>
      <c r="B467" s="84" t="s">
        <v>777</v>
      </c>
      <c r="C467" s="61" t="s">
        <v>781</v>
      </c>
      <c r="D467" s="62" t="s">
        <v>338</v>
      </c>
      <c r="E467" s="60" t="s">
        <v>10</v>
      </c>
      <c r="F467" s="60" t="s">
        <v>79</v>
      </c>
      <c r="G467" s="64">
        <v>20.5</v>
      </c>
      <c r="H467" s="63">
        <v>2</v>
      </c>
      <c r="I467" s="63"/>
      <c r="J467" s="60" t="s">
        <v>96</v>
      </c>
      <c r="N467" s="83"/>
      <c r="O467" s="83"/>
      <c r="Q467" s="15"/>
    </row>
    <row r="468" spans="1:17" ht="21" customHeight="1" x14ac:dyDescent="0.2">
      <c r="A468" s="36">
        <v>449</v>
      </c>
      <c r="B468" s="84" t="s">
        <v>827</v>
      </c>
      <c r="C468" s="61" t="s">
        <v>830</v>
      </c>
      <c r="D468" s="62" t="s">
        <v>367</v>
      </c>
      <c r="E468" s="60" t="s">
        <v>10</v>
      </c>
      <c r="F468" s="60" t="s">
        <v>79</v>
      </c>
      <c r="G468" s="64">
        <v>21</v>
      </c>
      <c r="H468" s="63">
        <v>3</v>
      </c>
      <c r="I468" s="63"/>
      <c r="J468" s="60" t="s">
        <v>334</v>
      </c>
      <c r="N468" s="83"/>
      <c r="O468" s="83"/>
      <c r="Q468" s="15"/>
    </row>
    <row r="469" spans="1:17" ht="21" customHeight="1" x14ac:dyDescent="0.2">
      <c r="A469" s="36">
        <v>542</v>
      </c>
      <c r="B469" s="84" t="s">
        <v>946</v>
      </c>
      <c r="C469" s="61" t="s">
        <v>948</v>
      </c>
      <c r="D469" s="62" t="s">
        <v>68</v>
      </c>
      <c r="E469" s="60" t="s">
        <v>10</v>
      </c>
      <c r="F469" s="60" t="s">
        <v>79</v>
      </c>
      <c r="G469" s="64">
        <v>21.75</v>
      </c>
      <c r="H469" s="63">
        <v>3</v>
      </c>
      <c r="I469" s="63"/>
      <c r="J469" s="60" t="s">
        <v>123</v>
      </c>
      <c r="N469" s="83"/>
      <c r="O469" s="83"/>
      <c r="Q469" s="15"/>
    </row>
    <row r="470" spans="1:17" ht="21" customHeight="1" x14ac:dyDescent="0.2">
      <c r="A470" s="36">
        <v>243</v>
      </c>
      <c r="B470" s="84" t="s">
        <v>498</v>
      </c>
      <c r="C470" s="61" t="s">
        <v>550</v>
      </c>
      <c r="D470" s="62" t="s">
        <v>173</v>
      </c>
      <c r="E470" s="60" t="s">
        <v>8</v>
      </c>
      <c r="F470" s="60" t="s">
        <v>79</v>
      </c>
      <c r="G470" s="64">
        <v>24.75</v>
      </c>
      <c r="H470" s="63">
        <v>2</v>
      </c>
      <c r="I470" s="63"/>
      <c r="J470" s="60" t="s">
        <v>116</v>
      </c>
      <c r="N470" s="83"/>
      <c r="O470" s="83"/>
      <c r="Q470" s="15"/>
    </row>
    <row r="471" spans="1:17" ht="21" customHeight="1" x14ac:dyDescent="0.2">
      <c r="A471" s="36">
        <v>414</v>
      </c>
      <c r="B471" s="84" t="s">
        <v>498</v>
      </c>
      <c r="C471" s="61" t="s">
        <v>553</v>
      </c>
      <c r="D471" s="62" t="s">
        <v>176</v>
      </c>
      <c r="E471" s="60" t="s">
        <v>8</v>
      </c>
      <c r="F471" s="60" t="s">
        <v>79</v>
      </c>
      <c r="G471" s="64">
        <v>25</v>
      </c>
      <c r="H471" s="63">
        <v>2</v>
      </c>
      <c r="I471" s="63"/>
      <c r="J471" s="60" t="s">
        <v>177</v>
      </c>
      <c r="N471" s="83"/>
      <c r="O471" s="83"/>
      <c r="Q471" s="15"/>
    </row>
    <row r="472" spans="1:17" ht="21" customHeight="1" x14ac:dyDescent="0.2">
      <c r="A472" s="36">
        <v>302</v>
      </c>
      <c r="B472" s="84" t="s">
        <v>498</v>
      </c>
      <c r="C472" s="61" t="s">
        <v>554</v>
      </c>
      <c r="D472" s="62" t="s">
        <v>178</v>
      </c>
      <c r="E472" s="60" t="s">
        <v>10</v>
      </c>
      <c r="F472" s="60" t="s">
        <v>79</v>
      </c>
      <c r="G472" s="64">
        <v>23.75</v>
      </c>
      <c r="H472" s="63">
        <v>2</v>
      </c>
      <c r="I472" s="63"/>
      <c r="J472" s="60" t="s">
        <v>116</v>
      </c>
      <c r="N472" s="83"/>
      <c r="O472" s="83"/>
      <c r="Q472" s="15"/>
    </row>
    <row r="473" spans="1:17" ht="21" customHeight="1" x14ac:dyDescent="0.2">
      <c r="A473" s="36">
        <v>7</v>
      </c>
      <c r="B473" s="84" t="s">
        <v>504</v>
      </c>
      <c r="C473" s="61" t="s">
        <v>556</v>
      </c>
      <c r="D473" s="62" t="s">
        <v>159</v>
      </c>
      <c r="E473" s="60" t="s">
        <v>8</v>
      </c>
      <c r="F473" s="60" t="s">
        <v>79</v>
      </c>
      <c r="G473" s="64">
        <v>20.75</v>
      </c>
      <c r="H473" s="63">
        <v>2</v>
      </c>
      <c r="I473" s="63"/>
      <c r="J473" s="60" t="s">
        <v>123</v>
      </c>
      <c r="N473" s="83"/>
      <c r="O473" s="83"/>
      <c r="Q473" s="15"/>
    </row>
    <row r="474" spans="1:17" ht="21" customHeight="1" x14ac:dyDescent="0.2">
      <c r="A474" s="36">
        <v>411</v>
      </c>
      <c r="B474" s="84" t="s">
        <v>777</v>
      </c>
      <c r="C474" s="61" t="s">
        <v>788</v>
      </c>
      <c r="D474" s="62" t="s">
        <v>343</v>
      </c>
      <c r="E474" s="60" t="s">
        <v>10</v>
      </c>
      <c r="F474" s="60" t="s">
        <v>79</v>
      </c>
      <c r="G474" s="64">
        <v>21.75</v>
      </c>
      <c r="H474" s="63">
        <v>2</v>
      </c>
      <c r="I474" s="63"/>
      <c r="J474" s="60" t="s">
        <v>96</v>
      </c>
      <c r="N474" s="83"/>
      <c r="O474" s="83"/>
      <c r="Q474" s="15"/>
    </row>
    <row r="475" spans="1:17" ht="21" customHeight="1" x14ac:dyDescent="0.2">
      <c r="A475" s="36">
        <v>4</v>
      </c>
      <c r="B475" s="84" t="s">
        <v>773</v>
      </c>
      <c r="C475" s="61" t="s">
        <v>790</v>
      </c>
      <c r="D475" s="62" t="s">
        <v>283</v>
      </c>
      <c r="E475" s="60" t="s">
        <v>10</v>
      </c>
      <c r="F475" s="60" t="s">
        <v>79</v>
      </c>
      <c r="G475" s="64">
        <v>20.25</v>
      </c>
      <c r="H475" s="63">
        <v>3</v>
      </c>
      <c r="I475" s="63"/>
      <c r="J475" s="60" t="s">
        <v>334</v>
      </c>
      <c r="N475" s="83"/>
      <c r="O475" s="83"/>
      <c r="Q475" s="15"/>
    </row>
    <row r="476" spans="1:17" ht="21" customHeight="1" x14ac:dyDescent="0.2">
      <c r="A476" s="36">
        <v>324</v>
      </c>
      <c r="B476" s="84" t="s">
        <v>498</v>
      </c>
      <c r="C476" s="61" t="s">
        <v>570</v>
      </c>
      <c r="D476" s="62" t="s">
        <v>155</v>
      </c>
      <c r="E476" s="60" t="s">
        <v>8</v>
      </c>
      <c r="F476" s="60" t="s">
        <v>79</v>
      </c>
      <c r="G476" s="64">
        <v>28.5</v>
      </c>
      <c r="H476" s="63">
        <v>1</v>
      </c>
      <c r="I476" s="63"/>
      <c r="J476" s="60" t="s">
        <v>116</v>
      </c>
      <c r="N476" s="83"/>
      <c r="O476" s="83"/>
      <c r="Q476" s="15"/>
    </row>
    <row r="477" spans="1:17" ht="21" customHeight="1" x14ac:dyDescent="0.2">
      <c r="A477" s="36">
        <v>376</v>
      </c>
      <c r="B477" s="84" t="s">
        <v>1018</v>
      </c>
      <c r="C477" s="61" t="s">
        <v>1025</v>
      </c>
      <c r="D477" s="62" t="s">
        <v>124</v>
      </c>
      <c r="E477" s="60" t="s">
        <v>10</v>
      </c>
      <c r="F477" s="60" t="s">
        <v>79</v>
      </c>
      <c r="G477" s="64">
        <v>20.75</v>
      </c>
      <c r="H477" s="63">
        <v>3</v>
      </c>
      <c r="I477" s="63"/>
      <c r="J477" s="60" t="s">
        <v>374</v>
      </c>
      <c r="N477" s="83"/>
      <c r="O477" s="83"/>
      <c r="Q477" s="15"/>
    </row>
    <row r="478" spans="1:17" ht="21" customHeight="1" x14ac:dyDescent="0.2">
      <c r="A478" s="36">
        <v>273</v>
      </c>
      <c r="B478" s="84" t="s">
        <v>968</v>
      </c>
      <c r="C478" s="61" t="s">
        <v>977</v>
      </c>
      <c r="D478" s="62" t="s">
        <v>375</v>
      </c>
      <c r="E478" s="60" t="s">
        <v>10</v>
      </c>
      <c r="F478" s="60" t="s">
        <v>79</v>
      </c>
      <c r="G478" s="64">
        <v>21.25</v>
      </c>
      <c r="H478" s="63">
        <v>3</v>
      </c>
      <c r="I478" s="63"/>
      <c r="J478" s="60" t="s">
        <v>94</v>
      </c>
      <c r="N478" s="83"/>
      <c r="O478" s="83"/>
      <c r="Q478" s="15"/>
    </row>
    <row r="479" spans="1:17" ht="21" customHeight="1" x14ac:dyDescent="0.2">
      <c r="A479" s="36">
        <v>108</v>
      </c>
      <c r="B479" s="84" t="s">
        <v>504</v>
      </c>
      <c r="C479" s="61" t="s">
        <v>575</v>
      </c>
      <c r="D479" s="62" t="s">
        <v>196</v>
      </c>
      <c r="E479" s="60" t="s">
        <v>8</v>
      </c>
      <c r="F479" s="60" t="s">
        <v>79</v>
      </c>
      <c r="G479" s="64">
        <v>22</v>
      </c>
      <c r="H479" s="63">
        <v>2</v>
      </c>
      <c r="I479" s="63"/>
      <c r="J479" s="60" t="s">
        <v>197</v>
      </c>
      <c r="N479" s="83"/>
      <c r="O479" s="83"/>
      <c r="Q479" s="15"/>
    </row>
    <row r="480" spans="1:17" ht="21" customHeight="1" x14ac:dyDescent="0.2">
      <c r="A480" s="36">
        <v>68</v>
      </c>
      <c r="B480" s="84" t="s">
        <v>853</v>
      </c>
      <c r="C480" s="61" t="s">
        <v>860</v>
      </c>
      <c r="D480" s="62" t="s">
        <v>382</v>
      </c>
      <c r="E480" s="60" t="s">
        <v>8</v>
      </c>
      <c r="F480" s="60" t="s">
        <v>79</v>
      </c>
      <c r="G480" s="64">
        <v>20.5</v>
      </c>
      <c r="H480" s="63">
        <v>2</v>
      </c>
      <c r="I480" s="63"/>
      <c r="J480" s="60" t="s">
        <v>116</v>
      </c>
      <c r="N480" s="83"/>
      <c r="O480" s="83"/>
      <c r="Q480" s="15"/>
    </row>
    <row r="481" spans="1:17" ht="21" customHeight="1" x14ac:dyDescent="0.2">
      <c r="A481" s="36">
        <v>308</v>
      </c>
      <c r="B481" s="84" t="s">
        <v>773</v>
      </c>
      <c r="C481" s="61" t="s">
        <v>799</v>
      </c>
      <c r="D481" s="62" t="s">
        <v>351</v>
      </c>
      <c r="E481" s="60" t="s">
        <v>8</v>
      </c>
      <c r="F481" s="60" t="s">
        <v>79</v>
      </c>
      <c r="G481" s="64">
        <v>22</v>
      </c>
      <c r="H481" s="63">
        <v>2</v>
      </c>
      <c r="I481" s="63"/>
      <c r="J481" s="60" t="s">
        <v>334</v>
      </c>
      <c r="N481" s="83"/>
      <c r="O481" s="83"/>
      <c r="Q481" s="15"/>
    </row>
    <row r="482" spans="1:17" ht="21" customHeight="1" x14ac:dyDescent="0.2">
      <c r="A482" s="36">
        <v>354</v>
      </c>
      <c r="B482" s="84" t="s">
        <v>504</v>
      </c>
      <c r="C482" s="61" t="s">
        <v>595</v>
      </c>
      <c r="D482" s="62" t="s">
        <v>214</v>
      </c>
      <c r="E482" s="60" t="s">
        <v>8</v>
      </c>
      <c r="F482" s="60" t="s">
        <v>79</v>
      </c>
      <c r="G482" s="64">
        <v>21.25</v>
      </c>
      <c r="H482" s="63">
        <v>2</v>
      </c>
      <c r="I482" s="63"/>
      <c r="J482" s="60" t="s">
        <v>123</v>
      </c>
      <c r="N482" s="83"/>
      <c r="O482" s="83"/>
      <c r="Q482" s="15"/>
    </row>
    <row r="483" spans="1:17" ht="21" customHeight="1" x14ac:dyDescent="0.2">
      <c r="A483" s="36">
        <v>511</v>
      </c>
      <c r="B483" s="84" t="s">
        <v>494</v>
      </c>
      <c r="C483" s="61" t="s">
        <v>495</v>
      </c>
      <c r="D483" s="62" t="s">
        <v>111</v>
      </c>
      <c r="E483" s="60" t="s">
        <v>8</v>
      </c>
      <c r="F483" s="60" t="s">
        <v>79</v>
      </c>
      <c r="G483" s="64">
        <v>23.25</v>
      </c>
      <c r="H483" s="63">
        <v>3</v>
      </c>
      <c r="I483" s="63"/>
      <c r="J483" s="60" t="s">
        <v>112</v>
      </c>
      <c r="N483" s="83"/>
      <c r="O483" s="83"/>
      <c r="Q483" s="15"/>
    </row>
    <row r="484" spans="1:17" ht="21" customHeight="1" x14ac:dyDescent="0.2">
      <c r="A484" s="36">
        <v>538</v>
      </c>
      <c r="B484" s="84" t="s">
        <v>1021</v>
      </c>
      <c r="C484" s="61" t="s">
        <v>1028</v>
      </c>
      <c r="D484" s="62" t="s">
        <v>459</v>
      </c>
      <c r="E484" s="60" t="s">
        <v>10</v>
      </c>
      <c r="F484" s="60" t="s">
        <v>79</v>
      </c>
      <c r="G484" s="64">
        <v>19.75</v>
      </c>
      <c r="H484" s="63">
        <v>2</v>
      </c>
      <c r="I484" s="63"/>
      <c r="J484" s="60" t="s">
        <v>116</v>
      </c>
      <c r="N484" s="83"/>
      <c r="O484" s="83"/>
      <c r="Q484" s="15"/>
    </row>
    <row r="485" spans="1:17" ht="21" customHeight="1" x14ac:dyDescent="0.2">
      <c r="A485" s="36">
        <v>85</v>
      </c>
      <c r="B485" s="84" t="s">
        <v>501</v>
      </c>
      <c r="C485" s="61" t="s">
        <v>627</v>
      </c>
      <c r="D485" s="62" t="s">
        <v>171</v>
      </c>
      <c r="E485" s="60" t="s">
        <v>10</v>
      </c>
      <c r="F485" s="60" t="s">
        <v>79</v>
      </c>
      <c r="G485" s="64">
        <v>20.75</v>
      </c>
      <c r="H485" s="63">
        <v>1</v>
      </c>
      <c r="I485" s="63"/>
      <c r="J485" s="60" t="s">
        <v>169</v>
      </c>
      <c r="N485" s="83"/>
      <c r="O485" s="83"/>
      <c r="Q485" s="15"/>
    </row>
    <row r="486" spans="1:17" ht="21" customHeight="1" x14ac:dyDescent="0.2">
      <c r="A486" s="36">
        <v>54</v>
      </c>
      <c r="B486" s="84" t="s">
        <v>501</v>
      </c>
      <c r="C486" s="61" t="s">
        <v>632</v>
      </c>
      <c r="D486" s="62" t="s">
        <v>102</v>
      </c>
      <c r="E486" s="60" t="s">
        <v>10</v>
      </c>
      <c r="F486" s="60" t="s">
        <v>79</v>
      </c>
      <c r="G486" s="64">
        <v>20.75</v>
      </c>
      <c r="H486" s="63">
        <v>1</v>
      </c>
      <c r="I486" s="63"/>
      <c r="J486" s="60" t="s">
        <v>163</v>
      </c>
      <c r="N486" s="83"/>
      <c r="O486" s="83"/>
      <c r="Q486" s="15"/>
    </row>
    <row r="487" spans="1:17" ht="21" customHeight="1" x14ac:dyDescent="0.2">
      <c r="A487" s="36">
        <v>140</v>
      </c>
      <c r="B487" s="84" t="s">
        <v>504</v>
      </c>
      <c r="C487" s="61" t="s">
        <v>644</v>
      </c>
      <c r="D487" s="62" t="s">
        <v>252</v>
      </c>
      <c r="E487" s="60" t="s">
        <v>10</v>
      </c>
      <c r="F487" s="60" t="s">
        <v>79</v>
      </c>
      <c r="G487" s="64">
        <v>25.75</v>
      </c>
      <c r="H487" s="63">
        <v>2</v>
      </c>
      <c r="I487" s="63"/>
      <c r="J487" s="60" t="s">
        <v>253</v>
      </c>
      <c r="N487" s="83"/>
      <c r="O487" s="83"/>
      <c r="Q487" s="15"/>
    </row>
    <row r="488" spans="1:17" ht="21" customHeight="1" x14ac:dyDescent="0.2">
      <c r="A488" s="36">
        <v>239</v>
      </c>
      <c r="B488" s="84" t="s">
        <v>501</v>
      </c>
      <c r="C488" s="61" t="s">
        <v>653</v>
      </c>
      <c r="D488" s="62" t="s">
        <v>103</v>
      </c>
      <c r="E488" s="60" t="s">
        <v>8</v>
      </c>
      <c r="F488" s="60" t="s">
        <v>79</v>
      </c>
      <c r="G488" s="64">
        <v>25.5</v>
      </c>
      <c r="H488" s="63">
        <v>1</v>
      </c>
      <c r="I488" s="63"/>
      <c r="J488" s="60" t="s">
        <v>169</v>
      </c>
      <c r="N488" s="83"/>
      <c r="O488" s="83"/>
      <c r="Q488" s="15"/>
    </row>
    <row r="489" spans="1:17" ht="21" customHeight="1" x14ac:dyDescent="0.2">
      <c r="A489" s="36">
        <v>541</v>
      </c>
      <c r="B489" s="84" t="s">
        <v>777</v>
      </c>
      <c r="C489" s="61" t="s">
        <v>806</v>
      </c>
      <c r="D489" s="62" t="s">
        <v>354</v>
      </c>
      <c r="E489" s="60" t="s">
        <v>10</v>
      </c>
      <c r="F489" s="60" t="s">
        <v>79</v>
      </c>
      <c r="G489" s="64">
        <v>20.75</v>
      </c>
      <c r="H489" s="63">
        <v>2</v>
      </c>
      <c r="I489" s="63"/>
      <c r="J489" s="60" t="s">
        <v>96</v>
      </c>
      <c r="N489" s="83"/>
      <c r="O489" s="83"/>
      <c r="Q489" s="15"/>
    </row>
    <row r="490" spans="1:17" ht="21" customHeight="1" x14ac:dyDescent="0.2">
      <c r="A490" s="36">
        <v>234</v>
      </c>
      <c r="B490" s="84" t="s">
        <v>504</v>
      </c>
      <c r="C490" s="61" t="s">
        <v>663</v>
      </c>
      <c r="D490" s="62" t="s">
        <v>147</v>
      </c>
      <c r="E490" s="60" t="s">
        <v>8</v>
      </c>
      <c r="F490" s="60" t="s">
        <v>79</v>
      </c>
      <c r="G490" s="64">
        <v>24.25</v>
      </c>
      <c r="H490" s="63">
        <v>2</v>
      </c>
      <c r="I490" s="63"/>
      <c r="J490" s="60" t="s">
        <v>123</v>
      </c>
      <c r="N490" s="83"/>
      <c r="O490" s="83"/>
      <c r="Q490" s="15"/>
    </row>
    <row r="491" spans="1:17" ht="21" customHeight="1" x14ac:dyDescent="0.2">
      <c r="A491" s="36">
        <v>472</v>
      </c>
      <c r="B491" s="84" t="s">
        <v>504</v>
      </c>
      <c r="C491" s="61" t="s">
        <v>672</v>
      </c>
      <c r="D491" s="62" t="s">
        <v>222</v>
      </c>
      <c r="E491" s="60" t="s">
        <v>10</v>
      </c>
      <c r="F491" s="60" t="s">
        <v>79</v>
      </c>
      <c r="G491" s="64">
        <v>25.25</v>
      </c>
      <c r="H491" s="63">
        <v>1</v>
      </c>
      <c r="I491" s="63"/>
      <c r="J491" s="60" t="s">
        <v>267</v>
      </c>
      <c r="N491" s="83"/>
      <c r="O491" s="83"/>
      <c r="Q491" s="15"/>
    </row>
    <row r="492" spans="1:17" ht="21" customHeight="1" x14ac:dyDescent="0.2">
      <c r="A492" s="36">
        <v>298</v>
      </c>
      <c r="B492" s="84" t="s">
        <v>498</v>
      </c>
      <c r="C492" s="61" t="s">
        <v>678</v>
      </c>
      <c r="D492" s="62" t="s">
        <v>176</v>
      </c>
      <c r="E492" s="60" t="s">
        <v>8</v>
      </c>
      <c r="F492" s="60" t="s">
        <v>79</v>
      </c>
      <c r="G492" s="64">
        <v>21.5</v>
      </c>
      <c r="H492" s="63">
        <v>2</v>
      </c>
      <c r="I492" s="63"/>
      <c r="J492" s="60" t="s">
        <v>270</v>
      </c>
      <c r="N492" s="83"/>
      <c r="O492" s="83"/>
      <c r="Q492" s="15"/>
    </row>
    <row r="493" spans="1:17" ht="21" customHeight="1" x14ac:dyDescent="0.2">
      <c r="A493" s="36">
        <v>415</v>
      </c>
      <c r="B493" s="84" t="s">
        <v>481</v>
      </c>
      <c r="C493" s="61" t="s">
        <v>485</v>
      </c>
      <c r="D493" s="62" t="s">
        <v>102</v>
      </c>
      <c r="E493" s="60" t="s">
        <v>10</v>
      </c>
      <c r="F493" s="60" t="s">
        <v>79</v>
      </c>
      <c r="G493" s="64">
        <v>22.25</v>
      </c>
      <c r="H493" s="63">
        <v>2</v>
      </c>
      <c r="I493" s="63"/>
      <c r="J493" s="60" t="s">
        <v>94</v>
      </c>
      <c r="N493" s="83"/>
      <c r="O493" s="83"/>
      <c r="Q493" s="15"/>
    </row>
    <row r="494" spans="1:17" ht="21" customHeight="1" x14ac:dyDescent="0.2">
      <c r="A494" s="36">
        <v>305</v>
      </c>
      <c r="B494" s="84" t="s">
        <v>504</v>
      </c>
      <c r="C494" s="61" t="s">
        <v>679</v>
      </c>
      <c r="D494" s="62" t="s">
        <v>271</v>
      </c>
      <c r="E494" s="60" t="s">
        <v>10</v>
      </c>
      <c r="F494" s="60" t="s">
        <v>79</v>
      </c>
      <c r="G494" s="64">
        <v>24.5</v>
      </c>
      <c r="H494" s="63">
        <v>2</v>
      </c>
      <c r="I494" s="63"/>
      <c r="J494" s="60" t="s">
        <v>123</v>
      </c>
      <c r="N494" s="83"/>
      <c r="O494" s="83"/>
      <c r="Q494" s="15"/>
    </row>
    <row r="495" spans="1:17" ht="21" customHeight="1" x14ac:dyDescent="0.2">
      <c r="A495" s="36">
        <v>388</v>
      </c>
      <c r="B495" s="84" t="s">
        <v>777</v>
      </c>
      <c r="C495" s="61" t="s">
        <v>817</v>
      </c>
      <c r="D495" s="62" t="s">
        <v>350</v>
      </c>
      <c r="E495" s="60" t="s">
        <v>10</v>
      </c>
      <c r="F495" s="60" t="s">
        <v>79</v>
      </c>
      <c r="G495" s="64">
        <v>20.5</v>
      </c>
      <c r="H495" s="63">
        <v>3</v>
      </c>
      <c r="I495" s="63"/>
      <c r="J495" s="60" t="s">
        <v>96</v>
      </c>
      <c r="N495" s="83"/>
      <c r="O495" s="83"/>
      <c r="Q495" s="15"/>
    </row>
    <row r="496" spans="1:17" ht="21" customHeight="1" x14ac:dyDescent="0.2">
      <c r="A496" s="36">
        <v>198</v>
      </c>
      <c r="B496" s="84" t="s">
        <v>996</v>
      </c>
      <c r="C496" s="61" t="s">
        <v>1015</v>
      </c>
      <c r="D496" s="62" t="s">
        <v>185</v>
      </c>
      <c r="E496" s="60" t="s">
        <v>8</v>
      </c>
      <c r="F496" s="60" t="s">
        <v>79</v>
      </c>
      <c r="G496" s="64">
        <v>22</v>
      </c>
      <c r="H496" s="63">
        <v>3</v>
      </c>
      <c r="I496" s="63"/>
      <c r="J496" s="60" t="s">
        <v>451</v>
      </c>
      <c r="N496" s="83"/>
      <c r="O496" s="83"/>
      <c r="Q496" s="15"/>
    </row>
    <row r="497" spans="1:17" ht="21" customHeight="1" x14ac:dyDescent="0.2">
      <c r="A497" s="36">
        <v>72</v>
      </c>
      <c r="B497" s="84" t="s">
        <v>498</v>
      </c>
      <c r="C497" s="61" t="s">
        <v>708</v>
      </c>
      <c r="D497" s="62" t="s">
        <v>295</v>
      </c>
      <c r="E497" s="60" t="s">
        <v>8</v>
      </c>
      <c r="F497" s="60" t="s">
        <v>79</v>
      </c>
      <c r="G497" s="64">
        <v>23.75</v>
      </c>
      <c r="H497" s="63">
        <v>2</v>
      </c>
      <c r="I497" s="63"/>
      <c r="J497" s="60" t="s">
        <v>116</v>
      </c>
      <c r="N497" s="83"/>
      <c r="O497" s="83"/>
      <c r="Q497" s="15"/>
    </row>
    <row r="498" spans="1:17" ht="21" customHeight="1" x14ac:dyDescent="0.2">
      <c r="A498" s="36">
        <v>421</v>
      </c>
      <c r="B498" s="84" t="s">
        <v>968</v>
      </c>
      <c r="C498" s="61" t="s">
        <v>989</v>
      </c>
      <c r="D498" s="62" t="s">
        <v>187</v>
      </c>
      <c r="E498" s="60" t="s">
        <v>8</v>
      </c>
      <c r="F498" s="60" t="s">
        <v>79</v>
      </c>
      <c r="G498" s="64">
        <v>20.25</v>
      </c>
      <c r="H498" s="63">
        <v>3</v>
      </c>
      <c r="I498" s="63"/>
      <c r="J498" s="60" t="s">
        <v>439</v>
      </c>
      <c r="N498" s="83"/>
      <c r="O498" s="83"/>
      <c r="Q498" s="15"/>
    </row>
    <row r="499" spans="1:17" ht="21" customHeight="1" x14ac:dyDescent="0.2">
      <c r="A499" s="36">
        <v>28</v>
      </c>
      <c r="B499" s="84" t="s">
        <v>944</v>
      </c>
      <c r="C499" s="61" t="s">
        <v>962</v>
      </c>
      <c r="D499" s="62" t="s">
        <v>125</v>
      </c>
      <c r="E499" s="60" t="s">
        <v>8</v>
      </c>
      <c r="F499" s="60" t="s">
        <v>79</v>
      </c>
      <c r="G499" s="64">
        <v>21.25</v>
      </c>
      <c r="H499" s="63">
        <v>3</v>
      </c>
      <c r="I499" s="63"/>
      <c r="J499" s="60" t="s">
        <v>419</v>
      </c>
      <c r="N499" s="83"/>
      <c r="O499" s="83"/>
      <c r="Q499" s="15"/>
    </row>
    <row r="500" spans="1:17" ht="21" customHeight="1" x14ac:dyDescent="0.2">
      <c r="A500" s="36">
        <v>173</v>
      </c>
      <c r="B500" s="84" t="s">
        <v>501</v>
      </c>
      <c r="C500" s="61" t="s">
        <v>724</v>
      </c>
      <c r="D500" s="62" t="s">
        <v>302</v>
      </c>
      <c r="E500" s="60" t="s">
        <v>8</v>
      </c>
      <c r="F500" s="60" t="s">
        <v>79</v>
      </c>
      <c r="G500" s="64">
        <v>19.25</v>
      </c>
      <c r="H500" s="63">
        <v>1</v>
      </c>
      <c r="I500" s="63"/>
      <c r="J500" s="60" t="s">
        <v>229</v>
      </c>
      <c r="N500" s="83"/>
      <c r="O500" s="83"/>
      <c r="Q500" s="15"/>
    </row>
    <row r="501" spans="1:17" ht="21" customHeight="1" x14ac:dyDescent="0.2">
      <c r="A501" s="36">
        <v>545</v>
      </c>
      <c r="B501" s="84" t="s">
        <v>504</v>
      </c>
      <c r="C501" s="61" t="s">
        <v>730</v>
      </c>
      <c r="D501" s="62" t="s">
        <v>304</v>
      </c>
      <c r="E501" s="60" t="s">
        <v>8</v>
      </c>
      <c r="F501" s="60" t="s">
        <v>79</v>
      </c>
      <c r="G501" s="64">
        <v>22.5</v>
      </c>
      <c r="H501" s="63">
        <v>2</v>
      </c>
      <c r="I501" s="63"/>
      <c r="J501" s="60" t="s">
        <v>123</v>
      </c>
      <c r="N501" s="83"/>
      <c r="O501" s="83"/>
      <c r="Q501" s="15"/>
    </row>
    <row r="502" spans="1:17" ht="21" customHeight="1" x14ac:dyDescent="0.2">
      <c r="A502" s="36">
        <v>94</v>
      </c>
      <c r="B502" s="84" t="s">
        <v>777</v>
      </c>
      <c r="C502" s="61" t="s">
        <v>820</v>
      </c>
      <c r="D502" s="62" t="s">
        <v>362</v>
      </c>
      <c r="E502" s="60" t="s">
        <v>10</v>
      </c>
      <c r="F502" s="60" t="s">
        <v>79</v>
      </c>
      <c r="G502" s="64">
        <v>19.5</v>
      </c>
      <c r="H502" s="63">
        <v>2</v>
      </c>
      <c r="I502" s="63"/>
      <c r="J502" s="60" t="s">
        <v>96</v>
      </c>
      <c r="N502" s="83"/>
      <c r="O502" s="83"/>
      <c r="Q502" s="15"/>
    </row>
    <row r="503" spans="1:17" ht="21" customHeight="1" x14ac:dyDescent="0.2">
      <c r="A503" s="36">
        <v>487</v>
      </c>
      <c r="B503" s="84" t="s">
        <v>501</v>
      </c>
      <c r="C503" s="61" t="s">
        <v>760</v>
      </c>
      <c r="D503" s="62" t="s">
        <v>321</v>
      </c>
      <c r="E503" s="60" t="s">
        <v>8</v>
      </c>
      <c r="F503" s="60" t="s">
        <v>79</v>
      </c>
      <c r="G503" s="64">
        <v>20.75</v>
      </c>
      <c r="H503" s="63">
        <v>1</v>
      </c>
      <c r="I503" s="63"/>
      <c r="J503" s="60" t="s">
        <v>322</v>
      </c>
      <c r="N503" s="83"/>
      <c r="O503" s="83"/>
      <c r="Q503" s="15"/>
    </row>
    <row r="504" spans="1:17" ht="21" customHeight="1" x14ac:dyDescent="0.2">
      <c r="A504" s="36">
        <v>393</v>
      </c>
      <c r="B504" s="84" t="s">
        <v>851</v>
      </c>
      <c r="C504" s="61" t="s">
        <v>1037</v>
      </c>
      <c r="D504" s="62" t="s">
        <v>160</v>
      </c>
      <c r="E504" s="60" t="s">
        <v>8</v>
      </c>
      <c r="F504" s="60" t="s">
        <v>79</v>
      </c>
      <c r="G504" s="64">
        <v>20</v>
      </c>
      <c r="H504" s="63">
        <v>2</v>
      </c>
      <c r="I504" s="63"/>
      <c r="J504" s="60" t="s">
        <v>151</v>
      </c>
      <c r="N504" s="83"/>
      <c r="O504" s="83"/>
      <c r="Q504" s="15"/>
    </row>
    <row r="505" spans="1:17" ht="21" customHeight="1" x14ac:dyDescent="0.2">
      <c r="A505" s="36">
        <v>380</v>
      </c>
      <c r="B505" s="85" t="s">
        <v>504</v>
      </c>
      <c r="C505" s="23" t="s">
        <v>505</v>
      </c>
      <c r="D505" s="22" t="s">
        <v>122</v>
      </c>
      <c r="E505" s="29" t="s">
        <v>10</v>
      </c>
      <c r="F505" s="60" t="s">
        <v>15</v>
      </c>
      <c r="G505" s="64">
        <v>20.5</v>
      </c>
      <c r="H505" s="22">
        <v>2</v>
      </c>
      <c r="I505" s="22"/>
      <c r="J505" s="60" t="s">
        <v>123</v>
      </c>
      <c r="N505" s="83"/>
      <c r="O505" s="83"/>
      <c r="Q505" s="15"/>
    </row>
    <row r="506" spans="1:17" ht="21" customHeight="1" x14ac:dyDescent="0.2">
      <c r="A506" s="36">
        <v>229</v>
      </c>
      <c r="B506" s="84" t="s">
        <v>498</v>
      </c>
      <c r="C506" s="61" t="s">
        <v>520</v>
      </c>
      <c r="D506" s="62" t="s">
        <v>141</v>
      </c>
      <c r="E506" s="60" t="s">
        <v>8</v>
      </c>
      <c r="F506" s="60" t="s">
        <v>15</v>
      </c>
      <c r="G506" s="64">
        <v>20</v>
      </c>
      <c r="H506" s="63">
        <v>1</v>
      </c>
      <c r="I506" s="63"/>
      <c r="J506" s="60" t="s">
        <v>116</v>
      </c>
      <c r="N506" s="83"/>
      <c r="O506" s="83"/>
      <c r="Q506" s="15"/>
    </row>
    <row r="507" spans="1:17" ht="21" customHeight="1" x14ac:dyDescent="0.2">
      <c r="A507" s="36">
        <v>471</v>
      </c>
      <c r="B507" s="84" t="s">
        <v>996</v>
      </c>
      <c r="C507" s="61" t="s">
        <v>999</v>
      </c>
      <c r="D507" s="62" t="s">
        <v>443</v>
      </c>
      <c r="E507" s="60" t="s">
        <v>10</v>
      </c>
      <c r="F507" s="60" t="s">
        <v>15</v>
      </c>
      <c r="G507" s="64">
        <v>21.25</v>
      </c>
      <c r="H507" s="63">
        <v>3</v>
      </c>
      <c r="I507" s="63"/>
      <c r="J507" s="60" t="s">
        <v>130</v>
      </c>
      <c r="N507" s="83"/>
      <c r="O507" s="83"/>
      <c r="Q507" s="15"/>
    </row>
    <row r="508" spans="1:17" ht="21" customHeight="1" x14ac:dyDescent="0.2">
      <c r="A508" s="36">
        <v>493</v>
      </c>
      <c r="B508" s="84" t="s">
        <v>894</v>
      </c>
      <c r="C508" s="61" t="s">
        <v>900</v>
      </c>
      <c r="D508" s="62" t="s">
        <v>403</v>
      </c>
      <c r="E508" s="60" t="s">
        <v>10</v>
      </c>
      <c r="F508" s="60" t="s">
        <v>15</v>
      </c>
      <c r="G508" s="64">
        <v>23</v>
      </c>
      <c r="H508" s="63">
        <v>2</v>
      </c>
      <c r="I508" s="63"/>
      <c r="J508" s="60" t="s">
        <v>400</v>
      </c>
      <c r="N508" s="83"/>
      <c r="O508" s="83"/>
      <c r="Q508" s="15"/>
    </row>
    <row r="509" spans="1:17" ht="21" customHeight="1" x14ac:dyDescent="0.2">
      <c r="A509" s="36">
        <v>159</v>
      </c>
      <c r="B509" s="84" t="s">
        <v>504</v>
      </c>
      <c r="C509" s="61" t="s">
        <v>545</v>
      </c>
      <c r="D509" s="62" t="s">
        <v>168</v>
      </c>
      <c r="E509" s="60" t="s">
        <v>8</v>
      </c>
      <c r="F509" s="60" t="s">
        <v>15</v>
      </c>
      <c r="G509" s="64">
        <v>21.25</v>
      </c>
      <c r="H509" s="63">
        <v>2</v>
      </c>
      <c r="I509" s="63"/>
      <c r="J509" s="60" t="s">
        <v>123</v>
      </c>
      <c r="N509" s="83"/>
      <c r="O509" s="83"/>
      <c r="Q509" s="15"/>
    </row>
    <row r="510" spans="1:17" ht="21" customHeight="1" x14ac:dyDescent="0.2">
      <c r="A510" s="36">
        <v>461</v>
      </c>
      <c r="B510" s="84" t="s">
        <v>996</v>
      </c>
      <c r="C510" s="61" t="s">
        <v>1002</v>
      </c>
      <c r="D510" s="62" t="s">
        <v>446</v>
      </c>
      <c r="E510" s="60" t="s">
        <v>8</v>
      </c>
      <c r="F510" s="60" t="s">
        <v>15</v>
      </c>
      <c r="G510" s="64">
        <v>22.75</v>
      </c>
      <c r="H510" s="63">
        <v>3</v>
      </c>
      <c r="I510" s="63"/>
      <c r="J510" s="60" t="s">
        <v>342</v>
      </c>
      <c r="N510" s="83"/>
      <c r="O510" s="83"/>
      <c r="Q510" s="15"/>
    </row>
    <row r="511" spans="1:17" ht="21" customHeight="1" x14ac:dyDescent="0.2">
      <c r="A511" s="36">
        <v>483</v>
      </c>
      <c r="B511" s="84" t="s">
        <v>777</v>
      </c>
      <c r="C511" s="61" t="s">
        <v>787</v>
      </c>
      <c r="D511" s="62" t="s">
        <v>173</v>
      </c>
      <c r="E511" s="60" t="s">
        <v>10</v>
      </c>
      <c r="F511" s="60" t="s">
        <v>15</v>
      </c>
      <c r="G511" s="64">
        <v>24</v>
      </c>
      <c r="H511" s="63">
        <v>1</v>
      </c>
      <c r="I511" s="63"/>
      <c r="J511" s="60" t="s">
        <v>342</v>
      </c>
      <c r="N511" s="83"/>
      <c r="O511" s="83"/>
      <c r="Q511" s="15"/>
    </row>
    <row r="512" spans="1:17" ht="21" customHeight="1" x14ac:dyDescent="0.2">
      <c r="A512" s="36">
        <v>442</v>
      </c>
      <c r="B512" s="84" t="s">
        <v>1021</v>
      </c>
      <c r="C512" s="61" t="s">
        <v>1022</v>
      </c>
      <c r="D512" s="62" t="s">
        <v>230</v>
      </c>
      <c r="E512" s="60" t="s">
        <v>10</v>
      </c>
      <c r="F512" s="60" t="s">
        <v>15</v>
      </c>
      <c r="G512" s="64">
        <v>19.5</v>
      </c>
      <c r="H512" s="63">
        <v>1</v>
      </c>
      <c r="I512" s="63"/>
      <c r="J512" s="60" t="s">
        <v>116</v>
      </c>
      <c r="N512" s="83"/>
      <c r="O512" s="83"/>
      <c r="Q512" s="15"/>
    </row>
    <row r="513" spans="1:17" ht="21" customHeight="1" x14ac:dyDescent="0.2">
      <c r="A513" s="36">
        <v>208</v>
      </c>
      <c r="B513" s="84" t="s">
        <v>504</v>
      </c>
      <c r="C513" s="61" t="s">
        <v>558</v>
      </c>
      <c r="D513" s="62" t="s">
        <v>182</v>
      </c>
      <c r="E513" s="60" t="s">
        <v>10</v>
      </c>
      <c r="F513" s="60" t="s">
        <v>15</v>
      </c>
      <c r="G513" s="64">
        <v>24.5</v>
      </c>
      <c r="H513" s="63">
        <v>2</v>
      </c>
      <c r="I513" s="63"/>
      <c r="J513" s="60" t="s">
        <v>123</v>
      </c>
      <c r="N513" s="83"/>
      <c r="O513" s="83"/>
      <c r="Q513" s="15"/>
    </row>
    <row r="514" spans="1:17" ht="21" customHeight="1" x14ac:dyDescent="0.2">
      <c r="A514" s="36">
        <v>27</v>
      </c>
      <c r="B514" s="84" t="s">
        <v>504</v>
      </c>
      <c r="C514" s="61" t="s">
        <v>580</v>
      </c>
      <c r="D514" s="62" t="s">
        <v>201</v>
      </c>
      <c r="E514" s="60" t="s">
        <v>8</v>
      </c>
      <c r="F514" s="60" t="s">
        <v>15</v>
      </c>
      <c r="G514" s="64">
        <v>21.75</v>
      </c>
      <c r="H514" s="63">
        <v>1</v>
      </c>
      <c r="I514" s="63"/>
      <c r="J514" s="60" t="s">
        <v>123</v>
      </c>
      <c r="N514" s="83"/>
      <c r="O514" s="83"/>
      <c r="Q514" s="15"/>
    </row>
    <row r="515" spans="1:17" ht="21" customHeight="1" x14ac:dyDescent="0.2">
      <c r="A515" s="36">
        <v>400</v>
      </c>
      <c r="B515" s="84" t="s">
        <v>501</v>
      </c>
      <c r="C515" s="61" t="s">
        <v>585</v>
      </c>
      <c r="D515" s="62" t="s">
        <v>205</v>
      </c>
      <c r="E515" s="60" t="s">
        <v>8</v>
      </c>
      <c r="F515" s="60" t="s">
        <v>15</v>
      </c>
      <c r="G515" s="64">
        <v>26</v>
      </c>
      <c r="H515" s="63">
        <v>1</v>
      </c>
      <c r="I515" s="63"/>
      <c r="J515" s="60" t="s">
        <v>116</v>
      </c>
      <c r="N515" s="83"/>
      <c r="O515" s="83"/>
      <c r="Q515" s="15"/>
    </row>
    <row r="516" spans="1:17" ht="21" customHeight="1" x14ac:dyDescent="0.2">
      <c r="A516" s="36">
        <v>163</v>
      </c>
      <c r="B516" s="84" t="s">
        <v>1000</v>
      </c>
      <c r="C516" s="61" t="s">
        <v>1008</v>
      </c>
      <c r="D516" s="62" t="s">
        <v>244</v>
      </c>
      <c r="E516" s="60" t="s">
        <v>8</v>
      </c>
      <c r="F516" s="60" t="s">
        <v>15</v>
      </c>
      <c r="G516" s="64">
        <v>21</v>
      </c>
      <c r="H516" s="63">
        <v>3</v>
      </c>
      <c r="I516" s="63"/>
      <c r="J516" s="60" t="s">
        <v>184</v>
      </c>
      <c r="N516" s="83"/>
      <c r="O516" s="83"/>
      <c r="Q516" s="15"/>
    </row>
    <row r="517" spans="1:17" ht="21" customHeight="1" x14ac:dyDescent="0.2">
      <c r="A517" s="36">
        <v>135</v>
      </c>
      <c r="B517" s="84" t="s">
        <v>504</v>
      </c>
      <c r="C517" s="61" t="s">
        <v>587</v>
      </c>
      <c r="D517" s="62" t="s">
        <v>206</v>
      </c>
      <c r="E517" s="60" t="s">
        <v>10</v>
      </c>
      <c r="F517" s="60" t="s">
        <v>15</v>
      </c>
      <c r="G517" s="64">
        <v>24</v>
      </c>
      <c r="H517" s="63">
        <v>1</v>
      </c>
      <c r="I517" s="63"/>
      <c r="J517" s="60" t="s">
        <v>123</v>
      </c>
      <c r="N517" s="83"/>
      <c r="O517" s="83"/>
      <c r="Q517" s="15"/>
    </row>
    <row r="518" spans="1:17" ht="21" customHeight="1" x14ac:dyDescent="0.2">
      <c r="A518" s="36">
        <v>403</v>
      </c>
      <c r="B518" s="84" t="s">
        <v>498</v>
      </c>
      <c r="C518" s="61" t="s">
        <v>593</v>
      </c>
      <c r="D518" s="62" t="s">
        <v>212</v>
      </c>
      <c r="E518" s="60" t="s">
        <v>8</v>
      </c>
      <c r="F518" s="60" t="s">
        <v>15</v>
      </c>
      <c r="G518" s="64">
        <v>22</v>
      </c>
      <c r="H518" s="63">
        <v>2</v>
      </c>
      <c r="I518" s="63"/>
      <c r="J518" s="60" t="s">
        <v>116</v>
      </c>
      <c r="N518" s="83"/>
      <c r="O518" s="83"/>
      <c r="Q518" s="15"/>
    </row>
    <row r="519" spans="1:17" ht="21" customHeight="1" x14ac:dyDescent="0.2">
      <c r="A519" s="36">
        <v>137</v>
      </c>
      <c r="B519" s="84" t="s">
        <v>917</v>
      </c>
      <c r="C519" s="61" t="s">
        <v>922</v>
      </c>
      <c r="D519" s="62" t="s">
        <v>350</v>
      </c>
      <c r="E519" s="60" t="s">
        <v>8</v>
      </c>
      <c r="F519" s="60" t="s">
        <v>15</v>
      </c>
      <c r="G519" s="64">
        <v>22</v>
      </c>
      <c r="H519" s="63">
        <v>3</v>
      </c>
      <c r="I519" s="63"/>
      <c r="J519" s="60" t="s">
        <v>407</v>
      </c>
      <c r="N519" s="83"/>
      <c r="O519" s="83"/>
      <c r="Q519" s="15"/>
    </row>
    <row r="520" spans="1:17" ht="21" customHeight="1" x14ac:dyDescent="0.2">
      <c r="A520" s="36">
        <v>333</v>
      </c>
      <c r="B520" s="84" t="s">
        <v>498</v>
      </c>
      <c r="C520" s="61" t="s">
        <v>611</v>
      </c>
      <c r="D520" s="62" t="s">
        <v>226</v>
      </c>
      <c r="E520" s="60" t="s">
        <v>10</v>
      </c>
      <c r="F520" s="60" t="s">
        <v>15</v>
      </c>
      <c r="G520" s="64">
        <v>21.75</v>
      </c>
      <c r="H520" s="63">
        <v>2</v>
      </c>
      <c r="I520" s="63"/>
      <c r="J520" s="60" t="s">
        <v>116</v>
      </c>
      <c r="N520" s="83"/>
      <c r="O520" s="83"/>
      <c r="Q520" s="15"/>
    </row>
    <row r="521" spans="1:17" ht="21" customHeight="1" x14ac:dyDescent="0.2">
      <c r="A521" s="36">
        <v>107</v>
      </c>
      <c r="B521" s="84" t="s">
        <v>501</v>
      </c>
      <c r="C521" s="61" t="s">
        <v>617</v>
      </c>
      <c r="D521" s="62" t="s">
        <v>231</v>
      </c>
      <c r="E521" s="60" t="s">
        <v>8</v>
      </c>
      <c r="F521" s="60" t="s">
        <v>15</v>
      </c>
      <c r="G521" s="64">
        <v>21</v>
      </c>
      <c r="H521" s="63">
        <v>1</v>
      </c>
      <c r="I521" s="63"/>
      <c r="J521" s="60" t="s">
        <v>130</v>
      </c>
      <c r="N521" s="83"/>
      <c r="O521" s="83"/>
      <c r="Q521" s="15"/>
    </row>
    <row r="522" spans="1:17" ht="21" customHeight="1" x14ac:dyDescent="0.2">
      <c r="A522" s="36">
        <v>222</v>
      </c>
      <c r="B522" s="84" t="s">
        <v>504</v>
      </c>
      <c r="C522" s="61" t="s">
        <v>620</v>
      </c>
      <c r="D522" s="62" t="s">
        <v>204</v>
      </c>
      <c r="E522" s="60" t="s">
        <v>8</v>
      </c>
      <c r="F522" s="60" t="s">
        <v>15</v>
      </c>
      <c r="G522" s="64">
        <v>20.75</v>
      </c>
      <c r="H522" s="63">
        <v>2</v>
      </c>
      <c r="I522" s="63"/>
      <c r="J522" s="60" t="s">
        <v>123</v>
      </c>
      <c r="N522" s="83"/>
      <c r="O522" s="83"/>
      <c r="Q522" s="15"/>
    </row>
    <row r="523" spans="1:17" ht="21" customHeight="1" x14ac:dyDescent="0.2">
      <c r="A523" s="36">
        <v>218</v>
      </c>
      <c r="B523" s="84" t="s">
        <v>498</v>
      </c>
      <c r="C523" s="61" t="s">
        <v>621</v>
      </c>
      <c r="D523" s="62" t="s">
        <v>235</v>
      </c>
      <c r="E523" s="60" t="s">
        <v>8</v>
      </c>
      <c r="F523" s="60" t="s">
        <v>15</v>
      </c>
      <c r="G523" s="64">
        <v>21.5</v>
      </c>
      <c r="H523" s="63">
        <v>2</v>
      </c>
      <c r="I523" s="63"/>
      <c r="J523" s="60" t="s">
        <v>184</v>
      </c>
      <c r="N523" s="83"/>
      <c r="O523" s="83"/>
      <c r="Q523" s="15"/>
    </row>
    <row r="524" spans="1:17" ht="21" customHeight="1" x14ac:dyDescent="0.2">
      <c r="A524" s="36">
        <v>130</v>
      </c>
      <c r="B524" s="84" t="s">
        <v>966</v>
      </c>
      <c r="C524" s="61" t="s">
        <v>982</v>
      </c>
      <c r="D524" s="62" t="s">
        <v>261</v>
      </c>
      <c r="E524" s="60" t="s">
        <v>10</v>
      </c>
      <c r="F524" s="60" t="s">
        <v>15</v>
      </c>
      <c r="G524" s="64">
        <v>21.75</v>
      </c>
      <c r="H524" s="63">
        <v>3</v>
      </c>
      <c r="I524" s="63"/>
      <c r="J524" s="60" t="s">
        <v>165</v>
      </c>
      <c r="N524" s="83"/>
      <c r="O524" s="83"/>
      <c r="Q524" s="15"/>
    </row>
    <row r="525" spans="1:17" ht="21" customHeight="1" x14ac:dyDescent="0.2">
      <c r="A525" s="36">
        <v>434</v>
      </c>
      <c r="B525" s="84" t="s">
        <v>849</v>
      </c>
      <c r="C525" s="61" t="s">
        <v>868</v>
      </c>
      <c r="D525" s="62" t="s">
        <v>76</v>
      </c>
      <c r="E525" s="60" t="s">
        <v>8</v>
      </c>
      <c r="F525" s="60" t="s">
        <v>15</v>
      </c>
      <c r="G525" s="64">
        <v>20.25</v>
      </c>
      <c r="H525" s="63">
        <v>3</v>
      </c>
      <c r="I525" s="63"/>
      <c r="J525" s="60" t="s">
        <v>112</v>
      </c>
      <c r="N525" s="83"/>
      <c r="O525" s="83"/>
      <c r="Q525" s="15"/>
    </row>
    <row r="526" spans="1:17" ht="21" customHeight="1" x14ac:dyDescent="0.2">
      <c r="A526" s="36">
        <v>378</v>
      </c>
      <c r="B526" s="84" t="s">
        <v>966</v>
      </c>
      <c r="C526" s="61" t="s">
        <v>983</v>
      </c>
      <c r="D526" s="62" t="s">
        <v>288</v>
      </c>
      <c r="E526" s="60" t="s">
        <v>10</v>
      </c>
      <c r="F526" s="60" t="s">
        <v>15</v>
      </c>
      <c r="G526" s="64">
        <v>21.75</v>
      </c>
      <c r="H526" s="63">
        <v>3</v>
      </c>
      <c r="I526" s="63"/>
      <c r="J526" s="60" t="s">
        <v>436</v>
      </c>
      <c r="N526" s="83"/>
      <c r="O526" s="83"/>
      <c r="Q526" s="15"/>
    </row>
    <row r="527" spans="1:17" ht="21" customHeight="1" x14ac:dyDescent="0.2">
      <c r="A527" s="36">
        <v>516</v>
      </c>
      <c r="B527" s="84" t="s">
        <v>853</v>
      </c>
      <c r="C527" s="61" t="s">
        <v>870</v>
      </c>
      <c r="D527" s="62" t="s">
        <v>387</v>
      </c>
      <c r="E527" s="60" t="s">
        <v>10</v>
      </c>
      <c r="F527" s="60" t="s">
        <v>15</v>
      </c>
      <c r="G527" s="64">
        <v>19.75</v>
      </c>
      <c r="H527" s="63">
        <v>2</v>
      </c>
      <c r="I527" s="63"/>
      <c r="J527" s="60" t="s">
        <v>116</v>
      </c>
      <c r="N527" s="83"/>
      <c r="O527" s="83"/>
      <c r="Q527" s="15"/>
    </row>
    <row r="528" spans="1:17" ht="21" customHeight="1" x14ac:dyDescent="0.2">
      <c r="A528" s="36">
        <v>214</v>
      </c>
      <c r="B528" s="84" t="s">
        <v>498</v>
      </c>
      <c r="C528" s="61" t="s">
        <v>668</v>
      </c>
      <c r="D528" s="62" t="s">
        <v>192</v>
      </c>
      <c r="E528" s="60" t="s">
        <v>8</v>
      </c>
      <c r="F528" s="60" t="s">
        <v>15</v>
      </c>
      <c r="G528" s="64">
        <v>20</v>
      </c>
      <c r="H528" s="63">
        <v>2</v>
      </c>
      <c r="I528" s="63"/>
      <c r="J528" s="60" t="s">
        <v>116</v>
      </c>
      <c r="N528" s="83"/>
      <c r="O528" s="83"/>
      <c r="Q528" s="15"/>
    </row>
    <row r="529" spans="1:17" ht="21" customHeight="1" x14ac:dyDescent="0.2">
      <c r="A529" s="36">
        <v>522</v>
      </c>
      <c r="B529" s="84" t="s">
        <v>839</v>
      </c>
      <c r="C529" s="61" t="s">
        <v>845</v>
      </c>
      <c r="D529" s="62" t="s">
        <v>158</v>
      </c>
      <c r="E529" s="60" t="s">
        <v>10</v>
      </c>
      <c r="F529" s="60" t="s">
        <v>15</v>
      </c>
      <c r="G529" s="64">
        <v>21</v>
      </c>
      <c r="H529" s="63">
        <v>3</v>
      </c>
      <c r="I529" s="63"/>
      <c r="J529" s="60" t="s">
        <v>374</v>
      </c>
      <c r="N529" s="83"/>
      <c r="O529" s="83"/>
      <c r="Q529" s="15"/>
    </row>
    <row r="530" spans="1:17" ht="21" customHeight="1" x14ac:dyDescent="0.2">
      <c r="A530" s="36">
        <v>353</v>
      </c>
      <c r="B530" s="84" t="s">
        <v>1000</v>
      </c>
      <c r="C530" s="61" t="s">
        <v>1012</v>
      </c>
      <c r="D530" s="62" t="s">
        <v>450</v>
      </c>
      <c r="E530" s="60" t="s">
        <v>10</v>
      </c>
      <c r="F530" s="60" t="s">
        <v>15</v>
      </c>
      <c r="G530" s="64">
        <v>20.5</v>
      </c>
      <c r="H530" s="63">
        <v>3</v>
      </c>
      <c r="I530" s="63"/>
      <c r="J530" s="60" t="s">
        <v>151</v>
      </c>
      <c r="N530" s="83"/>
      <c r="O530" s="83"/>
      <c r="Q530" s="15"/>
    </row>
    <row r="531" spans="1:17" ht="21" customHeight="1" x14ac:dyDescent="0.2">
      <c r="A531" s="36">
        <v>148</v>
      </c>
      <c r="B531" s="84" t="s">
        <v>851</v>
      </c>
      <c r="C531" s="61" t="s">
        <v>873</v>
      </c>
      <c r="D531" s="62" t="s">
        <v>389</v>
      </c>
      <c r="E531" s="60" t="s">
        <v>8</v>
      </c>
      <c r="F531" s="60" t="s">
        <v>15</v>
      </c>
      <c r="G531" s="64">
        <v>20.5</v>
      </c>
      <c r="H531" s="63">
        <v>2</v>
      </c>
      <c r="I531" s="63"/>
      <c r="J531" s="60" t="s">
        <v>114</v>
      </c>
      <c r="N531" s="83"/>
      <c r="O531" s="83"/>
      <c r="Q531" s="15"/>
    </row>
    <row r="532" spans="1:17" ht="21" customHeight="1" x14ac:dyDescent="0.2">
      <c r="A532" s="36">
        <v>80</v>
      </c>
      <c r="B532" s="84" t="s">
        <v>773</v>
      </c>
      <c r="C532" s="61" t="s">
        <v>812</v>
      </c>
      <c r="D532" s="62" t="s">
        <v>357</v>
      </c>
      <c r="E532" s="60" t="s">
        <v>10</v>
      </c>
      <c r="F532" s="60" t="s">
        <v>15</v>
      </c>
      <c r="G532" s="64">
        <v>19.25</v>
      </c>
      <c r="H532" s="63">
        <v>1</v>
      </c>
      <c r="I532" s="63"/>
      <c r="J532" s="60" t="s">
        <v>334</v>
      </c>
      <c r="N532" s="83"/>
      <c r="O532" s="83"/>
      <c r="Q532" s="15"/>
    </row>
    <row r="533" spans="1:17" ht="21" customHeight="1" x14ac:dyDescent="0.2">
      <c r="A533" s="36">
        <v>535</v>
      </c>
      <c r="B533" s="84" t="s">
        <v>1018</v>
      </c>
      <c r="C533" s="61" t="s">
        <v>1029</v>
      </c>
      <c r="D533" s="62" t="s">
        <v>304</v>
      </c>
      <c r="E533" s="60" t="s">
        <v>10</v>
      </c>
      <c r="F533" s="60" t="s">
        <v>15</v>
      </c>
      <c r="G533" s="64">
        <v>20.75</v>
      </c>
      <c r="H533" s="63">
        <v>3</v>
      </c>
      <c r="I533" s="63"/>
      <c r="J533" s="60" t="s">
        <v>374</v>
      </c>
      <c r="N533" s="83"/>
      <c r="O533" s="83"/>
      <c r="Q533" s="15"/>
    </row>
    <row r="534" spans="1:17" ht="21" customHeight="1" x14ac:dyDescent="0.2">
      <c r="A534" s="36">
        <v>343</v>
      </c>
      <c r="B534" s="84" t="s">
        <v>504</v>
      </c>
      <c r="C534" s="61" t="s">
        <v>686</v>
      </c>
      <c r="D534" s="62" t="s">
        <v>277</v>
      </c>
      <c r="E534" s="60" t="s">
        <v>8</v>
      </c>
      <c r="F534" s="60" t="s">
        <v>15</v>
      </c>
      <c r="G534" s="64">
        <v>19.75</v>
      </c>
      <c r="H534" s="63">
        <v>2</v>
      </c>
      <c r="I534" s="63"/>
      <c r="J534" s="60" t="s">
        <v>278</v>
      </c>
      <c r="N534" s="83"/>
      <c r="O534" s="83"/>
      <c r="Q534" s="15"/>
    </row>
    <row r="535" spans="1:17" ht="21" customHeight="1" x14ac:dyDescent="0.2">
      <c r="A535" s="36">
        <v>186</v>
      </c>
      <c r="B535" s="84" t="s">
        <v>777</v>
      </c>
      <c r="C535" s="61" t="s">
        <v>814</v>
      </c>
      <c r="D535" s="62" t="s">
        <v>195</v>
      </c>
      <c r="E535" s="60" t="s">
        <v>8</v>
      </c>
      <c r="F535" s="60" t="s">
        <v>15</v>
      </c>
      <c r="G535" s="64">
        <v>24</v>
      </c>
      <c r="H535" s="63">
        <v>2</v>
      </c>
      <c r="I535" s="63"/>
      <c r="J535" s="60" t="s">
        <v>163</v>
      </c>
      <c r="N535" s="83"/>
      <c r="O535" s="83"/>
      <c r="Q535" s="15"/>
    </row>
    <row r="536" spans="1:17" ht="21" customHeight="1" x14ac:dyDescent="0.2">
      <c r="A536" s="36">
        <v>537</v>
      </c>
      <c r="B536" s="84" t="s">
        <v>498</v>
      </c>
      <c r="C536" s="61" t="s">
        <v>682</v>
      </c>
      <c r="D536" s="62" t="s">
        <v>274</v>
      </c>
      <c r="E536" s="60" t="s">
        <v>10</v>
      </c>
      <c r="F536" s="60" t="s">
        <v>15</v>
      </c>
      <c r="G536" s="64">
        <v>20.25</v>
      </c>
      <c r="H536" s="63">
        <v>1</v>
      </c>
      <c r="I536" s="63"/>
      <c r="J536" s="60" t="s">
        <v>116</v>
      </c>
      <c r="N536" s="83"/>
      <c r="O536" s="83"/>
      <c r="Q536" s="15"/>
    </row>
    <row r="537" spans="1:17" ht="21" customHeight="1" x14ac:dyDescent="0.2">
      <c r="A537" s="36">
        <v>141</v>
      </c>
      <c r="B537" s="84" t="s">
        <v>498</v>
      </c>
      <c r="C537" s="61" t="s">
        <v>694</v>
      </c>
      <c r="D537" s="62" t="s">
        <v>285</v>
      </c>
      <c r="E537" s="60" t="s">
        <v>8</v>
      </c>
      <c r="F537" s="60" t="s">
        <v>15</v>
      </c>
      <c r="G537" s="64">
        <v>25</v>
      </c>
      <c r="H537" s="63">
        <v>2</v>
      </c>
      <c r="I537" s="63"/>
      <c r="J537" s="60" t="s">
        <v>116</v>
      </c>
      <c r="N537" s="83"/>
      <c r="O537" s="83"/>
      <c r="Q537" s="15"/>
    </row>
    <row r="538" spans="1:17" ht="21" customHeight="1" x14ac:dyDescent="0.2">
      <c r="A538" s="36">
        <v>268</v>
      </c>
      <c r="B538" s="84" t="s">
        <v>504</v>
      </c>
      <c r="C538" s="61" t="s">
        <v>698</v>
      </c>
      <c r="D538" s="62" t="s">
        <v>135</v>
      </c>
      <c r="E538" s="60" t="s">
        <v>10</v>
      </c>
      <c r="F538" s="60" t="s">
        <v>15</v>
      </c>
      <c r="G538" s="64">
        <v>23.75</v>
      </c>
      <c r="H538" s="63">
        <v>2</v>
      </c>
      <c r="I538" s="63"/>
      <c r="J538" s="60" t="s">
        <v>151</v>
      </c>
      <c r="N538" s="83"/>
      <c r="O538" s="83"/>
      <c r="Q538" s="15"/>
    </row>
    <row r="539" spans="1:17" ht="21" customHeight="1" x14ac:dyDescent="0.2">
      <c r="A539" s="36">
        <v>529</v>
      </c>
      <c r="B539" s="84" t="s">
        <v>498</v>
      </c>
      <c r="C539" s="61" t="s">
        <v>700</v>
      </c>
      <c r="D539" s="62" t="s">
        <v>289</v>
      </c>
      <c r="E539" s="60" t="s">
        <v>8</v>
      </c>
      <c r="F539" s="60" t="s">
        <v>15</v>
      </c>
      <c r="G539" s="64">
        <v>24.75</v>
      </c>
      <c r="H539" s="63">
        <v>2</v>
      </c>
      <c r="I539" s="63"/>
      <c r="J539" s="60" t="s">
        <v>116</v>
      </c>
      <c r="N539" s="83"/>
      <c r="O539" s="83"/>
      <c r="Q539" s="15"/>
    </row>
    <row r="540" spans="1:17" ht="21" customHeight="1" x14ac:dyDescent="0.2">
      <c r="A540" s="36">
        <v>103</v>
      </c>
      <c r="B540" s="84" t="s">
        <v>504</v>
      </c>
      <c r="C540" s="61" t="s">
        <v>701</v>
      </c>
      <c r="D540" s="62" t="s">
        <v>291</v>
      </c>
      <c r="E540" s="60" t="s">
        <v>8</v>
      </c>
      <c r="F540" s="60" t="s">
        <v>15</v>
      </c>
      <c r="G540" s="64">
        <v>22.5</v>
      </c>
      <c r="H540" s="63">
        <v>2</v>
      </c>
      <c r="I540" s="63"/>
      <c r="J540" s="60" t="s">
        <v>123</v>
      </c>
      <c r="N540" s="83"/>
      <c r="O540" s="83"/>
      <c r="Q540" s="15"/>
    </row>
    <row r="541" spans="1:17" ht="21" customHeight="1" x14ac:dyDescent="0.2">
      <c r="A541" s="36">
        <v>369</v>
      </c>
      <c r="B541" s="84" t="s">
        <v>504</v>
      </c>
      <c r="C541" s="61" t="s">
        <v>704</v>
      </c>
      <c r="D541" s="62" t="s">
        <v>293</v>
      </c>
      <c r="E541" s="60" t="s">
        <v>8</v>
      </c>
      <c r="F541" s="60" t="s">
        <v>15</v>
      </c>
      <c r="G541" s="64">
        <v>23.75</v>
      </c>
      <c r="H541" s="63">
        <v>2</v>
      </c>
      <c r="I541" s="63"/>
      <c r="J541" s="60" t="s">
        <v>89</v>
      </c>
      <c r="N541" s="83"/>
      <c r="O541" s="83"/>
      <c r="Q541" s="15"/>
    </row>
    <row r="542" spans="1:17" ht="21" customHeight="1" x14ac:dyDescent="0.2">
      <c r="A542" s="36">
        <v>14</v>
      </c>
      <c r="B542" s="84" t="s">
        <v>777</v>
      </c>
      <c r="C542" s="61" t="s">
        <v>819</v>
      </c>
      <c r="D542" s="62" t="s">
        <v>265</v>
      </c>
      <c r="E542" s="60" t="s">
        <v>8</v>
      </c>
      <c r="F542" s="60" t="s">
        <v>15</v>
      </c>
      <c r="G542" s="64">
        <v>20.75</v>
      </c>
      <c r="H542" s="63">
        <v>3</v>
      </c>
      <c r="I542" s="63"/>
      <c r="J542" s="60" t="s">
        <v>90</v>
      </c>
      <c r="N542" s="83"/>
      <c r="O542" s="83"/>
      <c r="Q542" s="15"/>
    </row>
    <row r="543" spans="1:17" ht="21" customHeight="1" x14ac:dyDescent="0.2">
      <c r="A543" s="36">
        <v>82</v>
      </c>
      <c r="B543" s="84" t="s">
        <v>481</v>
      </c>
      <c r="C543" s="61" t="s">
        <v>489</v>
      </c>
      <c r="D543" s="62" t="s">
        <v>106</v>
      </c>
      <c r="E543" s="60" t="s">
        <v>10</v>
      </c>
      <c r="F543" s="60" t="s">
        <v>15</v>
      </c>
      <c r="G543" s="64">
        <v>20.25</v>
      </c>
      <c r="H543" s="63">
        <v>3</v>
      </c>
      <c r="I543" s="63"/>
      <c r="J543" s="60" t="s">
        <v>94</v>
      </c>
      <c r="N543" s="83"/>
      <c r="O543" s="83"/>
      <c r="Q543" s="15"/>
    </row>
    <row r="544" spans="1:17" ht="21" customHeight="1" x14ac:dyDescent="0.2">
      <c r="A544" s="36">
        <v>232</v>
      </c>
      <c r="B544" s="84" t="s">
        <v>483</v>
      </c>
      <c r="C544" s="61" t="s">
        <v>490</v>
      </c>
      <c r="D544" s="62" t="s">
        <v>107</v>
      </c>
      <c r="E544" s="60" t="s">
        <v>8</v>
      </c>
      <c r="F544" s="60" t="s">
        <v>15</v>
      </c>
      <c r="G544" s="64">
        <v>20.75</v>
      </c>
      <c r="H544" s="63">
        <v>3</v>
      </c>
      <c r="I544" s="63"/>
      <c r="J544" s="60" t="s">
        <v>94</v>
      </c>
      <c r="N544" s="83"/>
      <c r="O544" s="83"/>
      <c r="Q544" s="21"/>
    </row>
    <row r="545" spans="1:17" ht="21" customHeight="1" x14ac:dyDescent="0.2">
      <c r="A545" s="36">
        <v>114</v>
      </c>
      <c r="B545" s="84" t="s">
        <v>501</v>
      </c>
      <c r="C545" s="61" t="s">
        <v>740</v>
      </c>
      <c r="D545" s="62" t="s">
        <v>311</v>
      </c>
      <c r="E545" s="60" t="s">
        <v>10</v>
      </c>
      <c r="F545" s="60" t="s">
        <v>15</v>
      </c>
      <c r="G545" s="64">
        <v>25.25</v>
      </c>
      <c r="H545" s="63">
        <v>1</v>
      </c>
      <c r="I545" s="63"/>
      <c r="J545" s="60" t="s">
        <v>116</v>
      </c>
      <c r="N545" s="83"/>
      <c r="O545" s="83"/>
      <c r="Q545" s="21"/>
    </row>
    <row r="546" spans="1:17" ht="21" customHeight="1" x14ac:dyDescent="0.2">
      <c r="A546" s="36">
        <v>358</v>
      </c>
      <c r="B546" s="84" t="s">
        <v>504</v>
      </c>
      <c r="C546" s="61" t="s">
        <v>743</v>
      </c>
      <c r="D546" s="62" t="s">
        <v>178</v>
      </c>
      <c r="E546" s="60" t="s">
        <v>10</v>
      </c>
      <c r="F546" s="60" t="s">
        <v>15</v>
      </c>
      <c r="G546" s="64">
        <v>24</v>
      </c>
      <c r="H546" s="63">
        <v>2</v>
      </c>
      <c r="I546" s="63"/>
      <c r="J546" s="60" t="s">
        <v>123</v>
      </c>
      <c r="N546" s="83"/>
      <c r="O546" s="83"/>
      <c r="Q546" s="15"/>
    </row>
    <row r="547" spans="1:17" ht="21" customHeight="1" x14ac:dyDescent="0.2">
      <c r="A547" s="36">
        <v>428</v>
      </c>
      <c r="B547" s="84" t="s">
        <v>851</v>
      </c>
      <c r="C547" s="61" t="s">
        <v>880</v>
      </c>
      <c r="D547" s="62" t="s">
        <v>168</v>
      </c>
      <c r="E547" s="60" t="s">
        <v>10</v>
      </c>
      <c r="F547" s="60" t="s">
        <v>15</v>
      </c>
      <c r="G547" s="64">
        <v>20.75</v>
      </c>
      <c r="H547" s="63">
        <v>2</v>
      </c>
      <c r="I547" s="63"/>
      <c r="J547" s="60" t="s">
        <v>334</v>
      </c>
      <c r="N547" s="83"/>
      <c r="O547" s="83"/>
      <c r="Q547" s="15"/>
    </row>
    <row r="548" spans="1:17" ht="21" customHeight="1" x14ac:dyDescent="0.2">
      <c r="A548" s="36">
        <v>197</v>
      </c>
      <c r="B548" s="84" t="s">
        <v>501</v>
      </c>
      <c r="C548" s="61" t="s">
        <v>757</v>
      </c>
      <c r="D548" s="62" t="s">
        <v>252</v>
      </c>
      <c r="E548" s="60" t="s">
        <v>8</v>
      </c>
      <c r="F548" s="60" t="s">
        <v>15</v>
      </c>
      <c r="G548" s="64">
        <v>22.75</v>
      </c>
      <c r="H548" s="63">
        <v>2</v>
      </c>
      <c r="I548" s="63"/>
      <c r="J548" s="60" t="s">
        <v>169</v>
      </c>
      <c r="N548" s="83"/>
      <c r="O548" s="66"/>
      <c r="Q548" s="21"/>
    </row>
    <row r="549" spans="1:17" ht="21" customHeight="1" x14ac:dyDescent="0.2">
      <c r="A549" s="36">
        <v>311</v>
      </c>
      <c r="B549" s="84" t="s">
        <v>944</v>
      </c>
      <c r="C549" s="61" t="s">
        <v>824</v>
      </c>
      <c r="D549" s="62" t="s">
        <v>279</v>
      </c>
      <c r="E549" s="60" t="s">
        <v>8</v>
      </c>
      <c r="F549" s="60" t="s">
        <v>15</v>
      </c>
      <c r="G549" s="64">
        <v>21.25</v>
      </c>
      <c r="H549" s="63">
        <v>3</v>
      </c>
      <c r="I549" s="63"/>
      <c r="J549" s="60" t="s">
        <v>419</v>
      </c>
      <c r="N549" s="83"/>
      <c r="O549" s="66"/>
      <c r="Q549" s="21"/>
    </row>
    <row r="550" spans="1:17" ht="21" customHeight="1" x14ac:dyDescent="0.2">
      <c r="A550" s="36">
        <v>546</v>
      </c>
      <c r="B550" s="73"/>
      <c r="C550" s="51"/>
      <c r="D550" s="52"/>
      <c r="E550" s="52"/>
      <c r="F550" s="51"/>
      <c r="G550" s="51"/>
      <c r="H550" s="51"/>
      <c r="I550" s="51"/>
      <c r="J550" s="51"/>
      <c r="M550" s="83"/>
      <c r="N550" s="2"/>
    </row>
    <row r="551" spans="1:17" ht="21" customHeight="1" x14ac:dyDescent="0.2">
      <c r="A551" s="65"/>
      <c r="B551" s="74"/>
      <c r="C551" s="66"/>
      <c r="D551" s="67"/>
      <c r="E551" s="67"/>
      <c r="F551" s="66"/>
      <c r="G551" s="66"/>
      <c r="H551" s="66"/>
      <c r="I551" s="66"/>
      <c r="J551" s="66"/>
      <c r="L551" s="66"/>
      <c r="M551" s="66"/>
    </row>
    <row r="553" spans="1:17" s="7" customFormat="1" ht="21" customHeight="1" x14ac:dyDescent="0.25">
      <c r="B553" s="112" t="s">
        <v>462</v>
      </c>
      <c r="C553" s="114" t="s">
        <v>23</v>
      </c>
      <c r="D553" s="116" t="s">
        <v>2</v>
      </c>
      <c r="E553" s="114"/>
      <c r="F553" s="117" t="s">
        <v>463</v>
      </c>
      <c r="G553" s="118"/>
      <c r="H553" s="118"/>
      <c r="I553" s="118"/>
      <c r="J553" s="118"/>
      <c r="K553" s="118"/>
      <c r="L553" s="118"/>
      <c r="M553" s="119"/>
      <c r="N553" s="120" t="s">
        <v>87</v>
      </c>
      <c r="O553" s="121"/>
      <c r="P553" s="122"/>
      <c r="Q553" s="109" t="s">
        <v>41</v>
      </c>
    </row>
    <row r="554" spans="1:17" s="7" customFormat="1" ht="24.75" customHeight="1" x14ac:dyDescent="0.25">
      <c r="B554" s="113"/>
      <c r="C554" s="115"/>
      <c r="D554" s="55" t="s">
        <v>10</v>
      </c>
      <c r="E554" s="14" t="s">
        <v>8</v>
      </c>
      <c r="F554" s="68" t="s">
        <v>464</v>
      </c>
      <c r="G554" s="42" t="s">
        <v>466</v>
      </c>
      <c r="H554" s="42" t="s">
        <v>467</v>
      </c>
      <c r="I554" s="42" t="s">
        <v>468</v>
      </c>
      <c r="J554" s="42" t="s">
        <v>1044</v>
      </c>
      <c r="K554" s="42" t="s">
        <v>465</v>
      </c>
      <c r="L554" s="42" t="s">
        <v>469</v>
      </c>
      <c r="M554" s="82" t="s">
        <v>40</v>
      </c>
      <c r="N554" s="16">
        <v>1</v>
      </c>
      <c r="O554" s="16">
        <v>2</v>
      </c>
      <c r="P554" s="46">
        <v>3</v>
      </c>
      <c r="Q554" s="110"/>
    </row>
    <row r="555" spans="1:17" ht="21" customHeight="1" x14ac:dyDescent="0.25">
      <c r="B555" s="75" t="s">
        <v>42</v>
      </c>
      <c r="C555" s="34">
        <f>D555+E555</f>
        <v>46</v>
      </c>
      <c r="D555" s="56">
        <f t="shared" ref="D555:E566" si="0">COUNTIFS($F$5:$F$550,$B555,$E$5:$E$550,D$554)</f>
        <v>22</v>
      </c>
      <c r="E555" s="8">
        <f t="shared" si="0"/>
        <v>24</v>
      </c>
      <c r="F555" s="44">
        <f t="shared" ref="F555:F566" si="1">COUNTIFS($F$5:$F$550,$B555,$G$5:$G$550,F$554)</f>
        <v>1</v>
      </c>
      <c r="G555" s="9">
        <f>COUNTIFS($F$5:$F$550,$B555,$G$5:$G$550,G$554)-COUNTIFS($F$5:$F$550,$B555,$G$5:$G$550,F$554)</f>
        <v>0</v>
      </c>
      <c r="H555" s="9">
        <f t="shared" ref="H555:J555" si="2">COUNTIFS($F$5:$F$550,$B555,$G$5:$G$550,H$554)-COUNTIFS($F$5:$F$550,$B555,$G$5:$G$550,G$554)</f>
        <v>0</v>
      </c>
      <c r="I555" s="9">
        <f t="shared" si="2"/>
        <v>6</v>
      </c>
      <c r="J555" s="9">
        <f t="shared" si="2"/>
        <v>8</v>
      </c>
      <c r="K555" s="9">
        <f t="shared" ref="K555:K566" si="3">COUNTIFS($F$5:$F$550,$B555,$G$5:$G$550,K$554)-COUNTIFS($F$5:$F$550,$B555,$G$5:$G$550,J$554)</f>
        <v>25</v>
      </c>
      <c r="L555" s="9">
        <f>COUNTIFS($F$5:$F$550,$B555,$G$5:$G$550,L$554)</f>
        <v>5</v>
      </c>
      <c r="M555" s="78">
        <f t="shared" ref="M555:M566" si="4">AVERAGEIF($F$5:$F$550,$B555,$G$5:$G$550)</f>
        <v>21.711111111111112</v>
      </c>
      <c r="N555" s="10">
        <f t="shared" ref="N555:P566" si="5">COUNTIFS($F$5:$F$550,$B555,$H$5:$H$550,N$554)</f>
        <v>10</v>
      </c>
      <c r="O555" s="10">
        <f t="shared" si="5"/>
        <v>21</v>
      </c>
      <c r="P555" s="80">
        <f t="shared" si="5"/>
        <v>14</v>
      </c>
      <c r="Q555" s="86">
        <f t="shared" ref="Q555:Q566" si="6">COUNTIFS($F$5:$F$550,$B555,$I$5:$I$550,Q$553)</f>
        <v>1</v>
      </c>
    </row>
    <row r="556" spans="1:17" ht="20.25" customHeight="1" x14ac:dyDescent="0.25">
      <c r="B556" s="75" t="s">
        <v>64</v>
      </c>
      <c r="C556" s="34">
        <f>D556+E556</f>
        <v>46</v>
      </c>
      <c r="D556" s="56">
        <f t="shared" si="0"/>
        <v>22</v>
      </c>
      <c r="E556" s="8">
        <f t="shared" si="0"/>
        <v>24</v>
      </c>
      <c r="F556" s="44">
        <f t="shared" si="1"/>
        <v>0</v>
      </c>
      <c r="G556" s="9">
        <f t="shared" ref="G556:J566" si="7">COUNTIFS($F$5:$F$550,$B556,$G$5:$G$550,G$554)-COUNTIFS($F$5:$F$550,$B556,$G$5:$G$550,F$554)</f>
        <v>0</v>
      </c>
      <c r="H556" s="9">
        <f t="shared" si="7"/>
        <v>1</v>
      </c>
      <c r="I556" s="9">
        <f t="shared" si="7"/>
        <v>7</v>
      </c>
      <c r="J556" s="9">
        <f t="shared" si="7"/>
        <v>7</v>
      </c>
      <c r="K556" s="9">
        <f t="shared" si="3"/>
        <v>26</v>
      </c>
      <c r="L556" s="9">
        <f t="shared" ref="L556:L566" si="8">COUNTIFS($F$5:$F$550,$B556,$G$5:$G$550,L$554)</f>
        <v>4</v>
      </c>
      <c r="M556" s="78">
        <f t="shared" si="4"/>
        <v>21.766666666666666</v>
      </c>
      <c r="N556" s="10">
        <f t="shared" si="5"/>
        <v>10</v>
      </c>
      <c r="O556" s="10">
        <f t="shared" si="5"/>
        <v>21</v>
      </c>
      <c r="P556" s="80">
        <f t="shared" si="5"/>
        <v>14</v>
      </c>
      <c r="Q556" s="86">
        <f t="shared" si="6"/>
        <v>1</v>
      </c>
    </row>
    <row r="557" spans="1:17" ht="19.5" customHeight="1" x14ac:dyDescent="0.25">
      <c r="B557" s="75" t="s">
        <v>67</v>
      </c>
      <c r="C557" s="34">
        <f t="shared" ref="C557:C566" si="9">D557+E557</f>
        <v>46</v>
      </c>
      <c r="D557" s="56">
        <f t="shared" si="0"/>
        <v>22</v>
      </c>
      <c r="E557" s="8">
        <f t="shared" si="0"/>
        <v>24</v>
      </c>
      <c r="F557" s="44">
        <f t="shared" si="1"/>
        <v>0</v>
      </c>
      <c r="G557" s="9">
        <f t="shared" si="7"/>
        <v>0</v>
      </c>
      <c r="H557" s="9">
        <f t="shared" si="7"/>
        <v>1</v>
      </c>
      <c r="I557" s="9">
        <f t="shared" si="7"/>
        <v>8</v>
      </c>
      <c r="J557" s="9">
        <f t="shared" si="7"/>
        <v>8</v>
      </c>
      <c r="K557" s="9">
        <f t="shared" si="3"/>
        <v>24</v>
      </c>
      <c r="L557" s="9">
        <f t="shared" si="8"/>
        <v>4</v>
      </c>
      <c r="M557" s="78">
        <f t="shared" si="4"/>
        <v>21.894444444444446</v>
      </c>
      <c r="N557" s="10">
        <f t="shared" si="5"/>
        <v>10</v>
      </c>
      <c r="O557" s="10">
        <f t="shared" si="5"/>
        <v>21</v>
      </c>
      <c r="P557" s="80">
        <f t="shared" si="5"/>
        <v>14</v>
      </c>
      <c r="Q557" s="86">
        <f t="shared" si="6"/>
        <v>1</v>
      </c>
    </row>
    <row r="558" spans="1:17" ht="21" customHeight="1" x14ac:dyDescent="0.25">
      <c r="B558" s="75" t="s">
        <v>11</v>
      </c>
      <c r="C558" s="34">
        <f t="shared" si="9"/>
        <v>46</v>
      </c>
      <c r="D558" s="56">
        <f t="shared" si="0"/>
        <v>22</v>
      </c>
      <c r="E558" s="8">
        <f t="shared" si="0"/>
        <v>24</v>
      </c>
      <c r="F558" s="44">
        <f t="shared" si="1"/>
        <v>0</v>
      </c>
      <c r="G558" s="9">
        <f t="shared" si="7"/>
        <v>0</v>
      </c>
      <c r="H558" s="9">
        <f t="shared" si="7"/>
        <v>1</v>
      </c>
      <c r="I558" s="9">
        <f t="shared" si="7"/>
        <v>8</v>
      </c>
      <c r="J558" s="9">
        <f t="shared" si="7"/>
        <v>8</v>
      </c>
      <c r="K558" s="9">
        <f t="shared" si="3"/>
        <v>24</v>
      </c>
      <c r="L558" s="9">
        <f t="shared" si="8"/>
        <v>4</v>
      </c>
      <c r="M558" s="78">
        <f t="shared" si="4"/>
        <v>21.927777777777777</v>
      </c>
      <c r="N558" s="10">
        <f t="shared" si="5"/>
        <v>9</v>
      </c>
      <c r="O558" s="10">
        <f t="shared" si="5"/>
        <v>22</v>
      </c>
      <c r="P558" s="80">
        <f t="shared" si="5"/>
        <v>14</v>
      </c>
      <c r="Q558" s="86">
        <f t="shared" si="6"/>
        <v>1</v>
      </c>
    </row>
    <row r="559" spans="1:17" ht="24" customHeight="1" x14ac:dyDescent="0.25">
      <c r="B559" s="75" t="s">
        <v>12</v>
      </c>
      <c r="C559" s="34">
        <f t="shared" si="9"/>
        <v>46</v>
      </c>
      <c r="D559" s="56">
        <f t="shared" si="0"/>
        <v>21</v>
      </c>
      <c r="E559" s="8">
        <f t="shared" si="0"/>
        <v>25</v>
      </c>
      <c r="F559" s="44">
        <f t="shared" si="1"/>
        <v>0</v>
      </c>
      <c r="G559" s="9">
        <f t="shared" si="7"/>
        <v>0</v>
      </c>
      <c r="H559" s="9">
        <f t="shared" si="7"/>
        <v>1</v>
      </c>
      <c r="I559" s="9">
        <f t="shared" si="7"/>
        <v>7</v>
      </c>
      <c r="J559" s="9">
        <f t="shared" si="7"/>
        <v>9</v>
      </c>
      <c r="K559" s="9">
        <f t="shared" si="3"/>
        <v>24</v>
      </c>
      <c r="L559" s="9">
        <f t="shared" si="8"/>
        <v>4</v>
      </c>
      <c r="M559" s="78">
        <f t="shared" si="4"/>
        <v>21.844444444444445</v>
      </c>
      <c r="N559" s="10">
        <f t="shared" si="5"/>
        <v>10</v>
      </c>
      <c r="O559" s="10">
        <f t="shared" si="5"/>
        <v>22</v>
      </c>
      <c r="P559" s="80">
        <f t="shared" si="5"/>
        <v>13</v>
      </c>
      <c r="Q559" s="86">
        <f t="shared" si="6"/>
        <v>1</v>
      </c>
    </row>
    <row r="560" spans="1:17" ht="21.75" customHeight="1" x14ac:dyDescent="0.25">
      <c r="B560" s="75" t="s">
        <v>13</v>
      </c>
      <c r="C560" s="34">
        <f t="shared" si="9"/>
        <v>45</v>
      </c>
      <c r="D560" s="56">
        <f t="shared" si="0"/>
        <v>21</v>
      </c>
      <c r="E560" s="8">
        <f t="shared" si="0"/>
        <v>24</v>
      </c>
      <c r="F560" s="44">
        <f t="shared" si="1"/>
        <v>0</v>
      </c>
      <c r="G560" s="9">
        <f t="shared" si="7"/>
        <v>0</v>
      </c>
      <c r="H560" s="9">
        <f t="shared" si="7"/>
        <v>1</v>
      </c>
      <c r="I560" s="9">
        <f t="shared" si="7"/>
        <v>7</v>
      </c>
      <c r="J560" s="9">
        <f t="shared" si="7"/>
        <v>8</v>
      </c>
      <c r="K560" s="9">
        <f t="shared" si="3"/>
        <v>25</v>
      </c>
      <c r="L560" s="9">
        <f t="shared" si="8"/>
        <v>4</v>
      </c>
      <c r="M560" s="78">
        <f t="shared" si="4"/>
        <v>21.827777777777779</v>
      </c>
      <c r="N560" s="10">
        <f t="shared" si="5"/>
        <v>10</v>
      </c>
      <c r="O560" s="10">
        <f t="shared" si="5"/>
        <v>22</v>
      </c>
      <c r="P560" s="80">
        <f t="shared" si="5"/>
        <v>13</v>
      </c>
      <c r="Q560" s="86">
        <f t="shared" si="6"/>
        <v>0</v>
      </c>
    </row>
    <row r="561" spans="2:17" ht="21" customHeight="1" x14ac:dyDescent="0.25">
      <c r="B561" s="75" t="s">
        <v>14</v>
      </c>
      <c r="C561" s="34">
        <f t="shared" si="9"/>
        <v>45</v>
      </c>
      <c r="D561" s="56">
        <f t="shared" si="0"/>
        <v>21</v>
      </c>
      <c r="E561" s="8">
        <f t="shared" si="0"/>
        <v>24</v>
      </c>
      <c r="F561" s="44">
        <f t="shared" si="1"/>
        <v>0</v>
      </c>
      <c r="G561" s="9">
        <f t="shared" si="7"/>
        <v>0</v>
      </c>
      <c r="H561" s="9">
        <f t="shared" si="7"/>
        <v>0</v>
      </c>
      <c r="I561" s="9">
        <f t="shared" si="7"/>
        <v>9</v>
      </c>
      <c r="J561" s="9">
        <f t="shared" si="7"/>
        <v>8</v>
      </c>
      <c r="K561" s="9">
        <f t="shared" si="3"/>
        <v>24</v>
      </c>
      <c r="L561" s="9">
        <f t="shared" si="8"/>
        <v>4</v>
      </c>
      <c r="M561" s="78">
        <f t="shared" si="4"/>
        <v>21.872222222222224</v>
      </c>
      <c r="N561" s="10">
        <f t="shared" si="5"/>
        <v>10</v>
      </c>
      <c r="O561" s="10">
        <f t="shared" si="5"/>
        <v>22</v>
      </c>
      <c r="P561" s="80">
        <f t="shared" si="5"/>
        <v>13</v>
      </c>
      <c r="Q561" s="86">
        <f t="shared" si="6"/>
        <v>0</v>
      </c>
    </row>
    <row r="562" spans="2:17" ht="21" customHeight="1" x14ac:dyDescent="0.25">
      <c r="B562" s="75" t="s">
        <v>79</v>
      </c>
      <c r="C562" s="34">
        <f t="shared" si="9"/>
        <v>45</v>
      </c>
      <c r="D562" s="56">
        <f t="shared" si="0"/>
        <v>21</v>
      </c>
      <c r="E562" s="8">
        <f t="shared" si="0"/>
        <v>24</v>
      </c>
      <c r="F562" s="44">
        <f t="shared" si="1"/>
        <v>0</v>
      </c>
      <c r="G562" s="9">
        <f t="shared" si="7"/>
        <v>1</v>
      </c>
      <c r="H562" s="9">
        <f t="shared" si="7"/>
        <v>0</v>
      </c>
      <c r="I562" s="9">
        <f t="shared" si="7"/>
        <v>7</v>
      </c>
      <c r="J562" s="9">
        <f t="shared" si="7"/>
        <v>9</v>
      </c>
      <c r="K562" s="9">
        <f t="shared" si="3"/>
        <v>24</v>
      </c>
      <c r="L562" s="9">
        <f t="shared" si="8"/>
        <v>4</v>
      </c>
      <c r="M562" s="78">
        <f t="shared" si="4"/>
        <v>21.861111111111111</v>
      </c>
      <c r="N562" s="10">
        <f t="shared" si="5"/>
        <v>10</v>
      </c>
      <c r="O562" s="10">
        <f t="shared" si="5"/>
        <v>21</v>
      </c>
      <c r="P562" s="80">
        <f t="shared" si="5"/>
        <v>14</v>
      </c>
      <c r="Q562" s="86">
        <f t="shared" si="6"/>
        <v>0</v>
      </c>
    </row>
    <row r="563" spans="2:17" ht="21" customHeight="1" x14ac:dyDescent="0.25">
      <c r="B563" s="75" t="s">
        <v>15</v>
      </c>
      <c r="C563" s="34">
        <f t="shared" si="9"/>
        <v>45</v>
      </c>
      <c r="D563" s="56">
        <f t="shared" si="0"/>
        <v>21</v>
      </c>
      <c r="E563" s="8">
        <f t="shared" si="0"/>
        <v>24</v>
      </c>
      <c r="F563" s="44">
        <f t="shared" si="1"/>
        <v>0</v>
      </c>
      <c r="G563" s="9">
        <f t="shared" si="7"/>
        <v>0</v>
      </c>
      <c r="H563" s="9">
        <f t="shared" si="7"/>
        <v>1</v>
      </c>
      <c r="I563" s="9">
        <f t="shared" si="7"/>
        <v>8</v>
      </c>
      <c r="J563" s="9">
        <f t="shared" si="7"/>
        <v>8</v>
      </c>
      <c r="K563" s="9">
        <f t="shared" si="3"/>
        <v>24</v>
      </c>
      <c r="L563" s="9">
        <f t="shared" si="8"/>
        <v>4</v>
      </c>
      <c r="M563" s="78">
        <f t="shared" si="4"/>
        <v>21.855555555555554</v>
      </c>
      <c r="N563" s="10">
        <f t="shared" si="5"/>
        <v>10</v>
      </c>
      <c r="O563" s="10">
        <f t="shared" si="5"/>
        <v>21</v>
      </c>
      <c r="P563" s="80">
        <f t="shared" si="5"/>
        <v>14</v>
      </c>
      <c r="Q563" s="86">
        <f t="shared" si="6"/>
        <v>0</v>
      </c>
    </row>
    <row r="564" spans="2:17" ht="21" customHeight="1" x14ac:dyDescent="0.25">
      <c r="B564" s="75" t="s">
        <v>16</v>
      </c>
      <c r="C564" s="34">
        <f t="shared" si="9"/>
        <v>45</v>
      </c>
      <c r="D564" s="56">
        <f t="shared" si="0"/>
        <v>21</v>
      </c>
      <c r="E564" s="8">
        <f t="shared" si="0"/>
        <v>24</v>
      </c>
      <c r="F564" s="44">
        <f t="shared" si="1"/>
        <v>0</v>
      </c>
      <c r="G564" s="9">
        <f t="shared" si="7"/>
        <v>0</v>
      </c>
      <c r="H564" s="9">
        <f t="shared" si="7"/>
        <v>1</v>
      </c>
      <c r="I564" s="9">
        <f t="shared" si="7"/>
        <v>8</v>
      </c>
      <c r="J564" s="9">
        <f t="shared" si="7"/>
        <v>7</v>
      </c>
      <c r="K564" s="9">
        <f t="shared" si="3"/>
        <v>25</v>
      </c>
      <c r="L564" s="9">
        <f t="shared" si="8"/>
        <v>4</v>
      </c>
      <c r="M564" s="78">
        <f t="shared" si="4"/>
        <v>21.766666666666666</v>
      </c>
      <c r="N564" s="10">
        <f t="shared" si="5"/>
        <v>10</v>
      </c>
      <c r="O564" s="10">
        <f t="shared" si="5"/>
        <v>21</v>
      </c>
      <c r="P564" s="80">
        <f t="shared" si="5"/>
        <v>14</v>
      </c>
      <c r="Q564" s="86">
        <f t="shared" si="6"/>
        <v>0</v>
      </c>
    </row>
    <row r="565" spans="2:17" ht="21" customHeight="1" x14ac:dyDescent="0.25">
      <c r="B565" s="75" t="s">
        <v>61</v>
      </c>
      <c r="C565" s="34">
        <f t="shared" si="9"/>
        <v>45</v>
      </c>
      <c r="D565" s="56">
        <f t="shared" si="0"/>
        <v>21</v>
      </c>
      <c r="E565" s="8">
        <f t="shared" si="0"/>
        <v>24</v>
      </c>
      <c r="F565" s="44">
        <f t="shared" si="1"/>
        <v>0</v>
      </c>
      <c r="G565" s="9">
        <f t="shared" si="7"/>
        <v>1</v>
      </c>
      <c r="H565" s="9">
        <f t="shared" si="7"/>
        <v>0</v>
      </c>
      <c r="I565" s="9">
        <f t="shared" si="7"/>
        <v>7</v>
      </c>
      <c r="J565" s="9">
        <f t="shared" si="7"/>
        <v>8</v>
      </c>
      <c r="K565" s="9">
        <f t="shared" si="3"/>
        <v>25</v>
      </c>
      <c r="L565" s="9">
        <f t="shared" si="8"/>
        <v>4</v>
      </c>
      <c r="M565" s="78">
        <f t="shared" si="4"/>
        <v>21.761111111111113</v>
      </c>
      <c r="N565" s="10">
        <f t="shared" si="5"/>
        <v>10</v>
      </c>
      <c r="O565" s="10">
        <f t="shared" si="5"/>
        <v>21</v>
      </c>
      <c r="P565" s="80">
        <f t="shared" si="5"/>
        <v>14</v>
      </c>
      <c r="Q565" s="86">
        <f t="shared" si="6"/>
        <v>0</v>
      </c>
    </row>
    <row r="566" spans="2:17" ht="21" customHeight="1" x14ac:dyDescent="0.25">
      <c r="B566" s="76" t="s">
        <v>1060</v>
      </c>
      <c r="C566" s="103">
        <f t="shared" si="9"/>
        <v>45</v>
      </c>
      <c r="D566" s="57">
        <f t="shared" si="0"/>
        <v>21</v>
      </c>
      <c r="E566" s="11">
        <f t="shared" si="0"/>
        <v>24</v>
      </c>
      <c r="F566" s="45">
        <f t="shared" si="1"/>
        <v>1</v>
      </c>
      <c r="G566" s="12">
        <f t="shared" si="7"/>
        <v>0</v>
      </c>
      <c r="H566" s="12">
        <f t="shared" si="7"/>
        <v>0</v>
      </c>
      <c r="I566" s="12">
        <f t="shared" si="7"/>
        <v>7</v>
      </c>
      <c r="J566" s="12">
        <f t="shared" si="7"/>
        <v>7</v>
      </c>
      <c r="K566" s="12">
        <f t="shared" si="3"/>
        <v>24</v>
      </c>
      <c r="L566" s="12">
        <f t="shared" si="8"/>
        <v>5</v>
      </c>
      <c r="M566" s="79">
        <f t="shared" si="4"/>
        <v>21.789772727272727</v>
      </c>
      <c r="N566" s="13">
        <f t="shared" si="5"/>
        <v>10</v>
      </c>
      <c r="O566" s="13">
        <f t="shared" si="5"/>
        <v>21</v>
      </c>
      <c r="P566" s="81">
        <f t="shared" si="5"/>
        <v>13</v>
      </c>
      <c r="Q566" s="87">
        <f t="shared" si="6"/>
        <v>1</v>
      </c>
    </row>
    <row r="567" spans="2:17" ht="21" customHeight="1" x14ac:dyDescent="0.25">
      <c r="B567" s="77" t="s">
        <v>83</v>
      </c>
      <c r="C567" s="5">
        <f>SUM(C555:C566)</f>
        <v>545</v>
      </c>
      <c r="D567" s="5"/>
      <c r="E567" s="5"/>
      <c r="F567" s="5"/>
      <c r="G567" s="5"/>
      <c r="H567" s="5"/>
      <c r="I567" s="5"/>
      <c r="J567" s="5"/>
      <c r="L567" s="5"/>
      <c r="M567" s="5"/>
      <c r="N567" s="5"/>
      <c r="O567" s="5"/>
      <c r="P567" s="5"/>
      <c r="Q567" s="5"/>
    </row>
  </sheetData>
  <sortState ref="A5:J550">
    <sortCondition ref="F5:F550"/>
  </sortState>
  <mergeCells count="7">
    <mergeCell ref="Q553:Q554"/>
    <mergeCell ref="C553:C554"/>
    <mergeCell ref="B553:B554"/>
    <mergeCell ref="A2:J2"/>
    <mergeCell ref="F553:M553"/>
    <mergeCell ref="N553:P553"/>
    <mergeCell ref="D553:E553"/>
  </mergeCells>
  <conditionalFormatting sqref="M550 N5:N549">
    <cfRule type="duplicateValues" dxfId="13" priority="2"/>
  </conditionalFormatting>
  <conditionalFormatting sqref="Q347:Q352 Q190:Q200 Q13:Q20 Q40:Q70 Q22:Q27 Q153:Q188 Q362:Q378 Q74:Q94 Q332:Q345 Q354:Q360 Q272:Q276 Q96:Q151 Q202:Q264 Q266:Q270 Q278:Q330 Q72 Q29:Q38 Q380:Q547">
    <cfRule type="duplicateValues" dxfId="12" priority="3"/>
  </conditionalFormatting>
  <conditionalFormatting sqref="L5:L550">
    <cfRule type="duplicateValues" dxfId="11" priority="1"/>
  </conditionalFormatting>
  <pageMargins left="0.45" right="0.2" top="0.5" bottom="0.5" header="0.3" footer="0.3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6.28515625" style="27" customWidth="1"/>
    <col min="2" max="2" width="25.42578125" style="27" customWidth="1"/>
    <col min="3" max="3" width="13.5703125" style="27" customWidth="1"/>
    <col min="4" max="4" width="11.140625" style="27" customWidth="1"/>
    <col min="5" max="5" width="14.85546875" style="27" hidden="1" customWidth="1"/>
    <col min="6" max="6" width="11.5703125" style="27" hidden="1" customWidth="1"/>
    <col min="7" max="7" width="9.42578125" style="27" hidden="1" customWidth="1"/>
    <col min="8" max="8" width="25.85546875" style="27" customWidth="1"/>
    <col min="9" max="10" width="9.42578125" style="27" customWidth="1"/>
    <col min="11" max="11" width="9.28515625" style="27" customWidth="1"/>
    <col min="12" max="15" width="7" style="27" customWidth="1"/>
    <col min="16" max="16" width="9.140625" style="27"/>
    <col min="17" max="17" width="9.140625" style="27" hidden="1" customWidth="1"/>
    <col min="18" max="16384" width="9.140625" style="27"/>
  </cols>
  <sheetData>
    <row r="1" spans="1:17" s="24" customFormat="1" ht="17.25" customHeight="1" x14ac:dyDescent="0.25">
      <c r="A1" s="17" t="s">
        <v>18</v>
      </c>
      <c r="B1" s="18"/>
      <c r="C1" s="19"/>
      <c r="D1" s="19"/>
      <c r="E1" s="19"/>
      <c r="F1" s="18"/>
      <c r="G1" s="19"/>
      <c r="H1" s="20" t="s">
        <v>1075</v>
      </c>
      <c r="J1" s="20"/>
    </row>
    <row r="2" spans="1:17" s="24" customFormat="1" ht="20.25" customHeight="1" x14ac:dyDescent="0.25">
      <c r="A2" s="124" t="s">
        <v>1056</v>
      </c>
      <c r="B2" s="124"/>
      <c r="C2" s="124"/>
      <c r="D2" s="124"/>
      <c r="E2" s="124"/>
      <c r="F2" s="124"/>
      <c r="G2" s="124"/>
      <c r="H2" s="124"/>
      <c r="I2" s="88"/>
      <c r="J2" s="58"/>
      <c r="K2" s="88"/>
      <c r="L2" s="88"/>
      <c r="M2" s="88"/>
    </row>
    <row r="3" spans="1:17" s="24" customFormat="1" ht="18.75" customHeight="1" x14ac:dyDescent="0.25">
      <c r="B3" s="48" t="s">
        <v>1045</v>
      </c>
      <c r="C3" s="48" t="s">
        <v>1063</v>
      </c>
      <c r="F3" s="47"/>
      <c r="G3" s="47"/>
      <c r="H3" s="47"/>
      <c r="I3" s="89"/>
      <c r="J3" s="89"/>
      <c r="K3" s="89"/>
      <c r="L3" s="89"/>
    </row>
    <row r="4" spans="1:17" s="26" customFormat="1" ht="19.5" customHeight="1" x14ac:dyDescent="0.25">
      <c r="A4" s="25" t="s">
        <v>0</v>
      </c>
      <c r="B4" s="25" t="s">
        <v>26</v>
      </c>
      <c r="C4" s="25" t="s">
        <v>1</v>
      </c>
      <c r="D4" s="101" t="s">
        <v>2</v>
      </c>
      <c r="E4" s="25" t="s">
        <v>21</v>
      </c>
      <c r="F4" s="41" t="s">
        <v>463</v>
      </c>
      <c r="G4" s="102" t="s">
        <v>87</v>
      </c>
      <c r="H4" s="25" t="s">
        <v>24</v>
      </c>
      <c r="I4" s="89"/>
      <c r="J4" s="96"/>
      <c r="K4" s="90"/>
      <c r="L4" s="90"/>
    </row>
    <row r="5" spans="1:17" ht="15" customHeight="1" x14ac:dyDescent="0.25">
      <c r="A5" s="100">
        <v>1</v>
      </c>
      <c r="B5" s="32" t="s">
        <v>502</v>
      </c>
      <c r="C5" s="29" t="s">
        <v>118</v>
      </c>
      <c r="D5" s="29" t="s">
        <v>10</v>
      </c>
      <c r="E5" s="29" t="s">
        <v>42</v>
      </c>
      <c r="F5" s="33">
        <v>21</v>
      </c>
      <c r="G5" s="29">
        <v>2</v>
      </c>
      <c r="H5" s="108" t="s">
        <v>1062</v>
      </c>
      <c r="J5" s="97"/>
      <c r="N5" s="92"/>
      <c r="Q5" s="49">
        <f>IF(TYPE(MATCH(MID($B$3,6,4),DSLop,0))=16,"",MATCH(MID($B$3,6,4),DSLop,0))</f>
        <v>1</v>
      </c>
    </row>
    <row r="6" spans="1:17" ht="15" customHeight="1" x14ac:dyDescent="0.25">
      <c r="A6" s="100">
        <v>2</v>
      </c>
      <c r="B6" s="32" t="s">
        <v>840</v>
      </c>
      <c r="C6" s="29" t="s">
        <v>88</v>
      </c>
      <c r="D6" s="29" t="s">
        <v>10</v>
      </c>
      <c r="E6" s="29" t="s">
        <v>42</v>
      </c>
      <c r="F6" s="33">
        <v>21.5</v>
      </c>
      <c r="G6" s="29">
        <v>3</v>
      </c>
      <c r="H6" s="108" t="s">
        <v>1062</v>
      </c>
      <c r="J6" s="97"/>
      <c r="N6" s="93"/>
      <c r="Q6" s="50">
        <f ca="1">IF(TYPE(MATCH(MID($B$3,6,4),OFFSET('Khối 10'!$F$5,Q5,0):'Khối 10'!$F$550,0)+Q5)=16,"",MATCH(MID($B$3,6,4),OFFSET('Khối 10'!$F$5,Q5,0):'Khối 10'!$F$550,0)+Q5)</f>
        <v>2</v>
      </c>
    </row>
    <row r="7" spans="1:17" ht="15" customHeight="1" x14ac:dyDescent="0.25">
      <c r="A7" s="100">
        <v>3</v>
      </c>
      <c r="B7" s="32" t="s">
        <v>896</v>
      </c>
      <c r="C7" s="29" t="s">
        <v>282</v>
      </c>
      <c r="D7" s="29" t="s">
        <v>8</v>
      </c>
      <c r="E7" s="29" t="s">
        <v>42</v>
      </c>
      <c r="F7" s="33">
        <v>21.5</v>
      </c>
      <c r="G7" s="29">
        <v>3</v>
      </c>
      <c r="H7" s="108" t="s">
        <v>1062</v>
      </c>
      <c r="J7" s="97"/>
      <c r="N7" s="93"/>
      <c r="Q7" s="50">
        <f ca="1">IF(TYPE(MATCH(MID($B$3,6,4),OFFSET('Khối 10'!$F$5,Q6,0):'Khối 10'!$F$550,0)+Q6)=16,"",MATCH(MID($B$3,6,4),OFFSET('Khối 10'!$F$5,Q6,0):'Khối 10'!$F$550,0)+Q6)</f>
        <v>3</v>
      </c>
    </row>
    <row r="8" spans="1:17" ht="15" customHeight="1" x14ac:dyDescent="0.25">
      <c r="A8" s="100">
        <v>4</v>
      </c>
      <c r="B8" s="32" t="s">
        <v>511</v>
      </c>
      <c r="C8" s="29" t="s">
        <v>132</v>
      </c>
      <c r="D8" s="29" t="s">
        <v>8</v>
      </c>
      <c r="E8" s="29" t="s">
        <v>42</v>
      </c>
      <c r="F8" s="33">
        <v>20.25</v>
      </c>
      <c r="G8" s="29">
        <v>2</v>
      </c>
      <c r="H8" s="108" t="s">
        <v>1062</v>
      </c>
      <c r="J8" s="97"/>
      <c r="N8" s="93"/>
      <c r="Q8" s="50">
        <f ca="1">IF(TYPE(MATCH(MID($B$3,6,4),OFFSET('Khối 10'!$F$5,Q7,0):'Khối 10'!$F$550,0)+Q7)=16,"",MATCH(MID($B$3,6,4),OFFSET('Khối 10'!$F$5,Q7,0):'Khối 10'!$F$550,0)+Q7)</f>
        <v>4</v>
      </c>
    </row>
    <row r="9" spans="1:17" ht="15" customHeight="1" x14ac:dyDescent="0.25">
      <c r="A9" s="100">
        <v>5</v>
      </c>
      <c r="B9" s="32" t="s">
        <v>779</v>
      </c>
      <c r="C9" s="29" t="s">
        <v>337</v>
      </c>
      <c r="D9" s="29" t="s">
        <v>8</v>
      </c>
      <c r="E9" s="29" t="s">
        <v>42</v>
      </c>
      <c r="F9" s="33">
        <v>21</v>
      </c>
      <c r="G9" s="29">
        <v>3</v>
      </c>
      <c r="H9" s="108" t="s">
        <v>1062</v>
      </c>
      <c r="J9" s="97"/>
      <c r="N9" s="93"/>
      <c r="Q9" s="50">
        <f ca="1">IF(TYPE(MATCH(MID($B$3,6,4),OFFSET('Khối 10'!$F$5,Q8,0):'Khối 10'!$F$550,0)+Q8)=16,"",MATCH(MID($B$3,6,4),OFFSET('Khối 10'!$F$5,Q8,0):'Khối 10'!$F$550,0)+Q8)</f>
        <v>5</v>
      </c>
    </row>
    <row r="10" spans="1:17" ht="15" customHeight="1" x14ac:dyDescent="0.25">
      <c r="A10" s="100">
        <v>6</v>
      </c>
      <c r="B10" s="32" t="s">
        <v>998</v>
      </c>
      <c r="C10" s="29" t="s">
        <v>442</v>
      </c>
      <c r="D10" s="29" t="s">
        <v>10</v>
      </c>
      <c r="E10" s="29" t="s">
        <v>42</v>
      </c>
      <c r="F10" s="33">
        <v>21</v>
      </c>
      <c r="G10" s="29">
        <v>2</v>
      </c>
      <c r="H10" s="108" t="s">
        <v>1062</v>
      </c>
      <c r="J10" s="97"/>
      <c r="N10" s="93"/>
      <c r="Q10" s="50">
        <f ca="1">IF(TYPE(MATCH(MID($B$3,6,4),OFFSET('Khối 10'!$F$5,Q9,0):'Khối 10'!$F$550,0)+Q9)=16,"",MATCH(MID($B$3,6,4),OFFSET('Khối 10'!$F$5,Q9,0):'Khối 10'!$F$550,0)+Q9)</f>
        <v>6</v>
      </c>
    </row>
    <row r="11" spans="1:17" ht="15" customHeight="1" x14ac:dyDescent="0.25">
      <c r="A11" s="100">
        <v>7</v>
      </c>
      <c r="B11" s="32" t="s">
        <v>969</v>
      </c>
      <c r="C11" s="29" t="s">
        <v>219</v>
      </c>
      <c r="D11" s="29" t="s">
        <v>10</v>
      </c>
      <c r="E11" s="29" t="s">
        <v>42</v>
      </c>
      <c r="F11" s="33">
        <v>22.5</v>
      </c>
      <c r="G11" s="29">
        <v>3</v>
      </c>
      <c r="H11" s="108" t="s">
        <v>1062</v>
      </c>
      <c r="J11" s="97"/>
      <c r="N11" s="93"/>
      <c r="Q11" s="50">
        <f ca="1">IF(TYPE(MATCH(MID($B$3,6,4),OFFSET('Khối 10'!$F$5,Q10,0):'Khối 10'!$F$550,0)+Q10)=16,"",MATCH(MID($B$3,6,4),OFFSET('Khối 10'!$F$5,Q10,0):'Khối 10'!$F$550,0)+Q10)</f>
        <v>7</v>
      </c>
    </row>
    <row r="12" spans="1:17" ht="15" customHeight="1" x14ac:dyDescent="0.25">
      <c r="A12" s="100">
        <v>8</v>
      </c>
      <c r="B12" s="32" t="s">
        <v>934</v>
      </c>
      <c r="C12" s="29" t="s">
        <v>339</v>
      </c>
      <c r="D12" s="29" t="s">
        <v>10</v>
      </c>
      <c r="E12" s="29" t="s">
        <v>42</v>
      </c>
      <c r="F12" s="33">
        <v>20.75</v>
      </c>
      <c r="G12" s="29">
        <v>3</v>
      </c>
      <c r="H12" s="108" t="s">
        <v>1062</v>
      </c>
      <c r="J12" s="97"/>
      <c r="N12" s="93"/>
      <c r="Q12" s="50">
        <f ca="1">IF(TYPE(MATCH(MID($B$3,6,4),OFFSET('Khối 10'!$F$5,Q11,0):'Khối 10'!$F$550,0)+Q11)=16,"",MATCH(MID($B$3,6,4),OFFSET('Khối 10'!$F$5,Q11,0):'Khối 10'!$F$550,0)+Q11)</f>
        <v>8</v>
      </c>
    </row>
    <row r="13" spans="1:17" ht="15" customHeight="1" x14ac:dyDescent="0.25">
      <c r="A13" s="100">
        <v>9</v>
      </c>
      <c r="B13" s="32" t="s">
        <v>1034</v>
      </c>
      <c r="C13" s="29" t="s">
        <v>461</v>
      </c>
      <c r="D13" s="29" t="s">
        <v>10</v>
      </c>
      <c r="E13" s="29" t="s">
        <v>42</v>
      </c>
      <c r="F13" s="33">
        <v>22.5</v>
      </c>
      <c r="G13" s="29">
        <v>3</v>
      </c>
      <c r="H13" s="108" t="s">
        <v>1062</v>
      </c>
      <c r="J13" s="97"/>
      <c r="N13" s="93"/>
      <c r="Q13" s="50">
        <f ca="1">IF(TYPE(MATCH(MID($B$3,6,4),OFFSET('Khối 10'!$F$5,Q12,0):'Khối 10'!$F$550,0)+Q12)=16,"",MATCH(MID($B$3,6,4),OFFSET('Khối 10'!$F$5,Q12,0):'Khối 10'!$F$550,0)+Q12)</f>
        <v>9</v>
      </c>
    </row>
    <row r="14" spans="1:17" ht="15" customHeight="1" x14ac:dyDescent="0.25">
      <c r="A14" s="100">
        <v>10</v>
      </c>
      <c r="B14" s="32" t="s">
        <v>935</v>
      </c>
      <c r="C14" s="29" t="s">
        <v>262</v>
      </c>
      <c r="D14" s="29" t="s">
        <v>10</v>
      </c>
      <c r="E14" s="29" t="s">
        <v>42</v>
      </c>
      <c r="F14" s="33">
        <v>20.25</v>
      </c>
      <c r="G14" s="29">
        <v>3</v>
      </c>
      <c r="H14" s="108" t="s">
        <v>1062</v>
      </c>
      <c r="J14" s="97"/>
      <c r="N14" s="93"/>
      <c r="Q14" s="50">
        <f ca="1">IF(TYPE(MATCH(MID($B$3,6,4),OFFSET('Khối 10'!$F$5,Q13,0):'Khối 10'!$F$550,0)+Q13)=16,"",MATCH(MID($B$3,6,4),OFFSET('Khối 10'!$F$5,Q13,0):'Khối 10'!$F$550,0)+Q13)</f>
        <v>10</v>
      </c>
    </row>
    <row r="15" spans="1:17" ht="15" customHeight="1" x14ac:dyDescent="0.25">
      <c r="A15" s="100">
        <v>11</v>
      </c>
      <c r="B15" s="32" t="s">
        <v>557</v>
      </c>
      <c r="C15" s="29" t="s">
        <v>181</v>
      </c>
      <c r="D15" s="29" t="s">
        <v>8</v>
      </c>
      <c r="E15" s="29" t="s">
        <v>42</v>
      </c>
      <c r="F15" s="33">
        <v>20.25</v>
      </c>
      <c r="G15" s="29">
        <v>1</v>
      </c>
      <c r="H15" s="108" t="s">
        <v>1062</v>
      </c>
      <c r="J15" s="97"/>
      <c r="N15" s="93"/>
      <c r="Q15" s="50">
        <f ca="1">IF(TYPE(MATCH(MID($B$3,6,4),OFFSET('Khối 10'!$F$5,Q14,0):'Khối 10'!$F$550,0)+Q14)=16,"",MATCH(MID($B$3,6,4),OFFSET('Khối 10'!$F$5,Q14,0):'Khối 10'!$F$550,0)+Q14)</f>
        <v>11</v>
      </c>
    </row>
    <row r="16" spans="1:17" ht="15" customHeight="1" x14ac:dyDescent="0.25">
      <c r="A16" s="100">
        <v>12</v>
      </c>
      <c r="B16" s="32" t="s">
        <v>856</v>
      </c>
      <c r="C16" s="29" t="s">
        <v>381</v>
      </c>
      <c r="D16" s="29" t="s">
        <v>8</v>
      </c>
      <c r="E16" s="29" t="s">
        <v>42</v>
      </c>
      <c r="F16" s="33">
        <v>19.75</v>
      </c>
      <c r="G16" s="29">
        <v>2</v>
      </c>
      <c r="H16" s="108" t="s">
        <v>1062</v>
      </c>
      <c r="J16" s="97"/>
      <c r="N16" s="93"/>
      <c r="Q16" s="50">
        <f ca="1">IF(TYPE(MATCH(MID($B$3,6,4),OFFSET('Khối 10'!$F$5,Q15,0):'Khối 10'!$F$550,0)+Q15)=16,"",MATCH(MID($B$3,6,4),OFFSET('Khối 10'!$F$5,Q15,0):'Khối 10'!$F$550,0)+Q15)</f>
        <v>12</v>
      </c>
    </row>
    <row r="17" spans="1:17" ht="15" customHeight="1" x14ac:dyDescent="0.25">
      <c r="A17" s="100">
        <v>13</v>
      </c>
      <c r="B17" s="32" t="s">
        <v>1023</v>
      </c>
      <c r="C17" s="29" t="s">
        <v>343</v>
      </c>
      <c r="D17" s="29" t="s">
        <v>10</v>
      </c>
      <c r="E17" s="29" t="s">
        <v>42</v>
      </c>
      <c r="F17" s="33">
        <v>20.75</v>
      </c>
      <c r="G17" s="29">
        <v>3</v>
      </c>
      <c r="H17" s="108" t="s">
        <v>1062</v>
      </c>
      <c r="J17" s="97"/>
      <c r="N17" s="93"/>
      <c r="Q17" s="50">
        <f ca="1">IF(TYPE(MATCH(MID($B$3,6,4),OFFSET('Khối 10'!$F$5,Q16,0):'Khối 10'!$F$550,0)+Q16)=16,"",MATCH(MID($B$3,6,4),OFFSET('Khối 10'!$F$5,Q16,0):'Khối 10'!$F$550,0)+Q16)</f>
        <v>13</v>
      </c>
    </row>
    <row r="18" spans="1:17" ht="15" customHeight="1" x14ac:dyDescent="0.25">
      <c r="A18" s="100">
        <v>14</v>
      </c>
      <c r="B18" s="32" t="s">
        <v>793</v>
      </c>
      <c r="C18" s="29" t="s">
        <v>284</v>
      </c>
      <c r="D18" s="29" t="s">
        <v>10</v>
      </c>
      <c r="E18" s="29" t="s">
        <v>42</v>
      </c>
      <c r="F18" s="33">
        <v>23</v>
      </c>
      <c r="G18" s="29">
        <v>2</v>
      </c>
      <c r="H18" s="108" t="s">
        <v>1062</v>
      </c>
      <c r="J18" s="97"/>
      <c r="N18" s="93"/>
      <c r="Q18" s="50">
        <f ca="1">IF(TYPE(MATCH(MID($B$3,6,4),OFFSET('Khối 10'!$F$5,Q17,0):'Khối 10'!$F$550,0)+Q17)=16,"",MATCH(MID($B$3,6,4),OFFSET('Khối 10'!$F$5,Q17,0):'Khối 10'!$F$550,0)+Q17)</f>
        <v>14</v>
      </c>
    </row>
    <row r="19" spans="1:17" ht="15" customHeight="1" x14ac:dyDescent="0.25">
      <c r="A19" s="100">
        <v>15</v>
      </c>
      <c r="B19" s="32" t="s">
        <v>571</v>
      </c>
      <c r="C19" s="29" t="s">
        <v>192</v>
      </c>
      <c r="D19" s="29" t="s">
        <v>10</v>
      </c>
      <c r="E19" s="29" t="s">
        <v>42</v>
      </c>
      <c r="F19" s="33">
        <v>25</v>
      </c>
      <c r="G19" s="29">
        <v>2</v>
      </c>
      <c r="H19" s="108" t="s">
        <v>1062</v>
      </c>
      <c r="J19" s="97"/>
      <c r="N19" s="93"/>
      <c r="Q19" s="50">
        <f ca="1">IF(TYPE(MATCH(MID($B$3,6,4),OFFSET('Khối 10'!$F$5,Q18,0):'Khối 10'!$F$550,0)+Q18)=16,"",MATCH(MID($B$3,6,4),OFFSET('Khối 10'!$F$5,Q18,0):'Khối 10'!$F$550,0)+Q18)</f>
        <v>15</v>
      </c>
    </row>
    <row r="20" spans="1:17" ht="15" customHeight="1" x14ac:dyDescent="0.25">
      <c r="A20" s="100">
        <v>16</v>
      </c>
      <c r="B20" s="32" t="s">
        <v>794</v>
      </c>
      <c r="C20" s="29" t="s">
        <v>345</v>
      </c>
      <c r="D20" s="29" t="s">
        <v>10</v>
      </c>
      <c r="E20" s="29" t="s">
        <v>42</v>
      </c>
      <c r="F20" s="33">
        <v>20</v>
      </c>
      <c r="G20" s="29">
        <v>2</v>
      </c>
      <c r="H20" s="108" t="s">
        <v>1062</v>
      </c>
      <c r="J20" s="97"/>
      <c r="N20" s="93"/>
      <c r="Q20" s="50">
        <f ca="1">IF(TYPE(MATCH(MID($B$3,6,4),OFFSET('Khối 10'!$F$5,Q19,0):'Khối 10'!$F$550,0)+Q19)=16,"",MATCH(MID($B$3,6,4),OFFSET('Khối 10'!$F$5,Q19,0):'Khối 10'!$F$550,0)+Q19)</f>
        <v>16</v>
      </c>
    </row>
    <row r="21" spans="1:17" ht="15" customHeight="1" x14ac:dyDescent="0.25">
      <c r="A21" s="100">
        <v>17</v>
      </c>
      <c r="B21" s="32" t="s">
        <v>903</v>
      </c>
      <c r="C21" s="29" t="s">
        <v>361</v>
      </c>
      <c r="D21" s="29" t="s">
        <v>8</v>
      </c>
      <c r="E21" s="29" t="s">
        <v>42</v>
      </c>
      <c r="F21" s="33">
        <v>20.5</v>
      </c>
      <c r="G21" s="29">
        <v>3</v>
      </c>
      <c r="H21" s="108" t="s">
        <v>1062</v>
      </c>
      <c r="J21" s="97"/>
      <c r="N21" s="93"/>
      <c r="Q21" s="50">
        <f ca="1">IF(TYPE(MATCH(MID($B$3,6,4),OFFSET('Khối 10'!$F$5,Q20,0):'Khối 10'!$F$550,0)+Q20)=16,"",MATCH(MID($B$3,6,4),OFFSET('Khối 10'!$F$5,Q20,0):'Khối 10'!$F$550,0)+Q20)</f>
        <v>17</v>
      </c>
    </row>
    <row r="22" spans="1:17" ht="15" customHeight="1" x14ac:dyDescent="0.25">
      <c r="A22" s="100">
        <v>18</v>
      </c>
      <c r="B22" s="32" t="s">
        <v>861</v>
      </c>
      <c r="C22" s="29" t="s">
        <v>383</v>
      </c>
      <c r="D22" s="29" t="s">
        <v>8</v>
      </c>
      <c r="E22" s="29" t="s">
        <v>42</v>
      </c>
      <c r="F22" s="33">
        <v>20.75</v>
      </c>
      <c r="G22" s="29">
        <v>2</v>
      </c>
      <c r="H22" s="108" t="s">
        <v>1062</v>
      </c>
      <c r="J22" s="97"/>
      <c r="N22" s="93"/>
      <c r="Q22" s="50">
        <f ca="1">IF(TYPE(MATCH(MID($B$3,6,4),OFFSET('Khối 10'!$F$5,Q21,0):'Khối 10'!$F$550,0)+Q21)=16,"",MATCH(MID($B$3,6,4),OFFSET('Khối 10'!$F$5,Q21,0):'Khối 10'!$F$550,0)+Q21)</f>
        <v>18</v>
      </c>
    </row>
    <row r="23" spans="1:17" ht="15" customHeight="1" x14ac:dyDescent="0.25">
      <c r="A23" s="100">
        <v>19</v>
      </c>
      <c r="B23" s="32" t="s">
        <v>579</v>
      </c>
      <c r="C23" s="29" t="s">
        <v>200</v>
      </c>
      <c r="D23" s="29" t="s">
        <v>8</v>
      </c>
      <c r="E23" s="29" t="s">
        <v>42</v>
      </c>
      <c r="F23" s="33">
        <v>24.5</v>
      </c>
      <c r="G23" s="29">
        <v>2</v>
      </c>
      <c r="H23" s="108" t="s">
        <v>1062</v>
      </c>
      <c r="J23" s="97"/>
      <c r="N23" s="93"/>
      <c r="Q23" s="50">
        <f ca="1">IF(TYPE(MATCH(MID($B$3,6,4),OFFSET('Khối 10'!$F$5,Q22,0):'Khối 10'!$F$550,0)+Q22)=16,"",MATCH(MID($B$3,6,4),OFFSET('Khối 10'!$F$5,Q22,0):'Khối 10'!$F$550,0)+Q22)</f>
        <v>19</v>
      </c>
    </row>
    <row r="24" spans="1:17" ht="15" customHeight="1" x14ac:dyDescent="0.25">
      <c r="A24" s="100">
        <v>20</v>
      </c>
      <c r="B24" s="32" t="s">
        <v>979</v>
      </c>
      <c r="C24" s="29" t="s">
        <v>435</v>
      </c>
      <c r="D24" s="29" t="s">
        <v>10</v>
      </c>
      <c r="E24" s="29" t="s">
        <v>42</v>
      </c>
      <c r="F24" s="33">
        <v>20.25</v>
      </c>
      <c r="G24" s="29">
        <v>3</v>
      </c>
      <c r="H24" s="108" t="s">
        <v>1062</v>
      </c>
      <c r="J24" s="97"/>
      <c r="N24" s="93"/>
      <c r="Q24" s="50">
        <f ca="1">IF(TYPE(MATCH(MID($B$3,6,4),OFFSET('Khối 10'!$F$5,Q23,0):'Khối 10'!$F$550,0)+Q23)=16,"",MATCH(MID($B$3,6,4),OFFSET('Khối 10'!$F$5,Q23,0):'Khối 10'!$F$550,0)+Q23)</f>
        <v>20</v>
      </c>
    </row>
    <row r="25" spans="1:17" ht="15" customHeight="1" x14ac:dyDescent="0.25">
      <c r="A25" s="100">
        <v>21</v>
      </c>
      <c r="B25" s="32" t="s">
        <v>937</v>
      </c>
      <c r="C25" s="29" t="s">
        <v>204</v>
      </c>
      <c r="D25" s="29" t="s">
        <v>10</v>
      </c>
      <c r="E25" s="29" t="s">
        <v>42</v>
      </c>
      <c r="F25" s="33">
        <v>19.5</v>
      </c>
      <c r="G25" s="29">
        <v>2</v>
      </c>
      <c r="H25" s="108" t="s">
        <v>1062</v>
      </c>
      <c r="J25" s="97"/>
      <c r="N25" s="93"/>
      <c r="Q25" s="50">
        <f ca="1">IF(TYPE(MATCH(MID($B$3,6,4),OFFSET('Khối 10'!$F$5,Q24,0):'Khối 10'!$F$550,0)+Q24)=16,"",MATCH(MID($B$3,6,4),OFFSET('Khối 10'!$F$5,Q24,0):'Khối 10'!$F$550,0)+Q24)</f>
        <v>21</v>
      </c>
    </row>
    <row r="26" spans="1:17" ht="15" customHeight="1" x14ac:dyDescent="0.25">
      <c r="A26" s="100">
        <v>22</v>
      </c>
      <c r="B26" s="32" t="s">
        <v>909</v>
      </c>
      <c r="C26" s="29" t="s">
        <v>125</v>
      </c>
      <c r="D26" s="29" t="s">
        <v>8</v>
      </c>
      <c r="E26" s="29" t="s">
        <v>42</v>
      </c>
      <c r="F26" s="33">
        <v>21</v>
      </c>
      <c r="G26" s="29">
        <v>3</v>
      </c>
      <c r="H26" s="108" t="s">
        <v>1062</v>
      </c>
      <c r="J26" s="97"/>
      <c r="N26" s="93"/>
      <c r="Q26" s="50">
        <f ca="1">IF(TYPE(MATCH(MID($B$3,6,4),OFFSET('Khối 10'!$F$5,Q25,0):'Khối 10'!$F$550,0)+Q25)=16,"",MATCH(MID($B$3,6,4),OFFSET('Khối 10'!$F$5,Q25,0):'Khối 10'!$F$550,0)+Q25)</f>
        <v>22</v>
      </c>
    </row>
    <row r="27" spans="1:17" ht="15" customHeight="1" x14ac:dyDescent="0.25">
      <c r="A27" s="100">
        <v>23</v>
      </c>
      <c r="B27" s="32" t="s">
        <v>606</v>
      </c>
      <c r="C27" s="29" t="s">
        <v>202</v>
      </c>
      <c r="D27" s="29" t="s">
        <v>8</v>
      </c>
      <c r="E27" s="29" t="s">
        <v>42</v>
      </c>
      <c r="F27" s="33">
        <v>24.5</v>
      </c>
      <c r="G27" s="29">
        <v>2</v>
      </c>
      <c r="H27" s="108" t="s">
        <v>1062</v>
      </c>
      <c r="J27" s="97"/>
      <c r="N27" s="93"/>
      <c r="Q27" s="50">
        <f ca="1">IF(TYPE(MATCH(MID($B$3,6,4),OFFSET('Khối 10'!$F$5,Q26,0):'Khối 10'!$F$550,0)+Q26)=16,"",MATCH(MID($B$3,6,4),OFFSET('Khối 10'!$F$5,Q26,0):'Khối 10'!$F$550,0)+Q26)</f>
        <v>23</v>
      </c>
    </row>
    <row r="28" spans="1:17" ht="15" customHeight="1" x14ac:dyDescent="0.25">
      <c r="A28" s="100">
        <v>24</v>
      </c>
      <c r="B28" s="32" t="s">
        <v>607</v>
      </c>
      <c r="C28" s="29" t="s">
        <v>222</v>
      </c>
      <c r="D28" s="29" t="s">
        <v>8</v>
      </c>
      <c r="E28" s="29" t="s">
        <v>42</v>
      </c>
      <c r="F28" s="33">
        <v>19.5</v>
      </c>
      <c r="G28" s="29">
        <v>2</v>
      </c>
      <c r="H28" s="108" t="s">
        <v>1062</v>
      </c>
      <c r="J28" s="97"/>
      <c r="N28" s="93"/>
      <c r="Q28" s="50">
        <f ca="1">IF(TYPE(MATCH(MID($B$3,6,4),OFFSET('Khối 10'!$F$5,Q27,0):'Khối 10'!$F$550,0)+Q27)=16,"",MATCH(MID($B$3,6,4),OFFSET('Khối 10'!$F$5,Q27,0):'Khối 10'!$F$550,0)+Q27)</f>
        <v>24</v>
      </c>
    </row>
    <row r="29" spans="1:17" ht="15" customHeight="1" x14ac:dyDescent="0.25">
      <c r="A29" s="100">
        <v>25</v>
      </c>
      <c r="B29" s="32" t="s">
        <v>614</v>
      </c>
      <c r="C29" s="29" t="s">
        <v>228</v>
      </c>
      <c r="D29" s="29" t="s">
        <v>8</v>
      </c>
      <c r="E29" s="29" t="s">
        <v>42</v>
      </c>
      <c r="F29" s="33">
        <v>23.25</v>
      </c>
      <c r="G29" s="29">
        <v>2</v>
      </c>
      <c r="H29" s="108" t="s">
        <v>1062</v>
      </c>
      <c r="J29" s="97"/>
      <c r="N29" s="93"/>
      <c r="Q29" s="50">
        <f ca="1">IF(TYPE(MATCH(MID($B$3,6,4),OFFSET('Khối 10'!$F$5,Q28,0):'Khối 10'!$F$550,0)+Q28)=16,"",MATCH(MID($B$3,6,4),OFFSET('Khối 10'!$F$5,Q28,0):'Khối 10'!$F$550,0)+Q28)</f>
        <v>25</v>
      </c>
    </row>
    <row r="30" spans="1:17" ht="15" customHeight="1" x14ac:dyDescent="0.25">
      <c r="A30" s="100">
        <v>26</v>
      </c>
      <c r="B30" s="32" t="s">
        <v>619</v>
      </c>
      <c r="C30" s="29" t="s">
        <v>234</v>
      </c>
      <c r="D30" s="29" t="s">
        <v>8</v>
      </c>
      <c r="E30" s="29" t="s">
        <v>42</v>
      </c>
      <c r="F30" s="33">
        <v>22.5</v>
      </c>
      <c r="G30" s="29">
        <v>1</v>
      </c>
      <c r="H30" s="108" t="s">
        <v>1062</v>
      </c>
      <c r="J30" s="97"/>
      <c r="N30" s="93"/>
      <c r="Q30" s="50">
        <f ca="1">IF(TYPE(MATCH(MID($B$3,6,4),OFFSET('Khối 10'!$F$5,Q29,0):'Khối 10'!$F$550,0)+Q29)=16,"",MATCH(MID($B$3,6,4),OFFSET('Khối 10'!$F$5,Q29,0):'Khối 10'!$F$550,0)+Q29)</f>
        <v>26</v>
      </c>
    </row>
    <row r="31" spans="1:17" ht="15" customHeight="1" x14ac:dyDescent="0.25">
      <c r="A31" s="100">
        <v>27</v>
      </c>
      <c r="B31" s="32" t="s">
        <v>622</v>
      </c>
      <c r="C31" s="29" t="s">
        <v>236</v>
      </c>
      <c r="D31" s="29" t="s">
        <v>8</v>
      </c>
      <c r="E31" s="29" t="s">
        <v>42</v>
      </c>
      <c r="F31" s="33">
        <v>19.5</v>
      </c>
      <c r="G31" s="29">
        <v>1</v>
      </c>
      <c r="H31" s="108" t="s">
        <v>1062</v>
      </c>
      <c r="J31" s="97"/>
      <c r="N31" s="93"/>
      <c r="Q31" s="50">
        <f ca="1">IF(TYPE(MATCH(MID($B$3,6,4),OFFSET('Khối 10'!$F$5,Q30,0):'Khối 10'!$F$550,0)+Q30)=16,"",MATCH(MID($B$3,6,4),OFFSET('Khối 10'!$F$5,Q30,0):'Khối 10'!$F$550,0)+Q30)</f>
        <v>27</v>
      </c>
    </row>
    <row r="32" spans="1:17" ht="15" customHeight="1" x14ac:dyDescent="0.25">
      <c r="A32" s="100">
        <v>28</v>
      </c>
      <c r="B32" s="32" t="s">
        <v>628</v>
      </c>
      <c r="C32" s="29" t="s">
        <v>215</v>
      </c>
      <c r="D32" s="29" t="s">
        <v>8</v>
      </c>
      <c r="E32" s="29" t="s">
        <v>42</v>
      </c>
      <c r="F32" s="33">
        <v>19.5</v>
      </c>
      <c r="G32" s="29">
        <v>2</v>
      </c>
      <c r="H32" s="108" t="s">
        <v>1062</v>
      </c>
      <c r="J32" s="97"/>
      <c r="N32" s="93"/>
      <c r="Q32" s="50">
        <f ca="1">IF(TYPE(MATCH(MID($B$3,6,4),OFFSET('Khối 10'!$F$5,Q31,0):'Khối 10'!$F$550,0)+Q31)=16,"",MATCH(MID($B$3,6,4),OFFSET('Khối 10'!$F$5,Q31,0):'Khối 10'!$F$550,0)+Q31)</f>
        <v>28</v>
      </c>
    </row>
    <row r="33" spans="1:17" ht="15" customHeight="1" x14ac:dyDescent="0.25">
      <c r="A33" s="100">
        <v>29</v>
      </c>
      <c r="B33" s="32" t="s">
        <v>471</v>
      </c>
      <c r="C33" s="29" t="s">
        <v>88</v>
      </c>
      <c r="D33" s="29" t="s">
        <v>10</v>
      </c>
      <c r="E33" s="29" t="s">
        <v>42</v>
      </c>
      <c r="F33" s="33">
        <v>21.5</v>
      </c>
      <c r="G33" s="29">
        <v>3</v>
      </c>
      <c r="H33" s="108" t="s">
        <v>1062</v>
      </c>
      <c r="J33" s="97"/>
      <c r="N33" s="93"/>
      <c r="Q33" s="50">
        <f ca="1">IF(TYPE(MATCH(MID($B$3,6,4),OFFSET('Khối 10'!$F$5,Q32,0):'Khối 10'!$F$550,0)+Q32)=16,"",MATCH(MID($B$3,6,4),OFFSET('Khối 10'!$F$5,Q32,0):'Khối 10'!$F$550,0)+Q32)</f>
        <v>29</v>
      </c>
    </row>
    <row r="34" spans="1:17" ht="15" customHeight="1" x14ac:dyDescent="0.25">
      <c r="A34" s="100">
        <v>30</v>
      </c>
      <c r="B34" s="32" t="s">
        <v>635</v>
      </c>
      <c r="C34" s="29" t="s">
        <v>113</v>
      </c>
      <c r="D34" s="29" t="s">
        <v>10</v>
      </c>
      <c r="E34" s="29" t="s">
        <v>42</v>
      </c>
      <c r="F34" s="33">
        <v>25</v>
      </c>
      <c r="G34" s="29">
        <v>2</v>
      </c>
      <c r="H34" s="108" t="s">
        <v>1062</v>
      </c>
      <c r="J34" s="97"/>
      <c r="N34" s="93"/>
      <c r="Q34" s="50">
        <f ca="1">IF(TYPE(MATCH(MID($B$3,6,4),OFFSET('Khối 10'!$F$5,Q33,0):'Khối 10'!$F$550,0)+Q33)=16,"",MATCH(MID($B$3,6,4),OFFSET('Khối 10'!$F$5,Q33,0):'Khối 10'!$F$550,0)+Q33)</f>
        <v>30</v>
      </c>
    </row>
    <row r="35" spans="1:17" ht="15" customHeight="1" x14ac:dyDescent="0.25">
      <c r="A35" s="100">
        <v>31</v>
      </c>
      <c r="B35" s="32" t="s">
        <v>641</v>
      </c>
      <c r="C35" s="29" t="s">
        <v>193</v>
      </c>
      <c r="D35" s="29" t="s">
        <v>10</v>
      </c>
      <c r="E35" s="29" t="s">
        <v>42</v>
      </c>
      <c r="F35" s="33">
        <v>30.25</v>
      </c>
      <c r="G35" s="29">
        <v>1</v>
      </c>
      <c r="H35" s="108" t="s">
        <v>1062</v>
      </c>
      <c r="J35" s="97"/>
      <c r="N35" s="93"/>
      <c r="Q35" s="50">
        <f ca="1">IF(TYPE(MATCH(MID($B$3,6,4),OFFSET('Khối 10'!$F$5,Q34,0):'Khối 10'!$F$550,0)+Q34)=16,"",MATCH(MID($B$3,6,4),OFFSET('Khối 10'!$F$5,Q34,0):'Khối 10'!$F$550,0)+Q34)</f>
        <v>31</v>
      </c>
    </row>
    <row r="36" spans="1:17" ht="15" customHeight="1" x14ac:dyDescent="0.25">
      <c r="A36" s="100">
        <v>32</v>
      </c>
      <c r="B36" s="32" t="s">
        <v>647</v>
      </c>
      <c r="C36" s="29" t="s">
        <v>256</v>
      </c>
      <c r="D36" s="29" t="s">
        <v>10</v>
      </c>
      <c r="E36" s="29" t="s">
        <v>42</v>
      </c>
      <c r="F36" s="33">
        <v>21.75</v>
      </c>
      <c r="G36" s="29">
        <v>1</v>
      </c>
      <c r="H36" s="108" t="s">
        <v>1062</v>
      </c>
      <c r="J36" s="97"/>
      <c r="N36" s="93"/>
      <c r="Q36" s="50">
        <f ca="1">IF(TYPE(MATCH(MID($B$3,6,4),OFFSET('Khối 10'!$F$5,Q35,0):'Khối 10'!$F$550,0)+Q35)=16,"",MATCH(MID($B$3,6,4),OFFSET('Khối 10'!$F$5,Q35,0):'Khối 10'!$F$550,0)+Q35)</f>
        <v>32</v>
      </c>
    </row>
    <row r="37" spans="1:17" ht="15" customHeight="1" x14ac:dyDescent="0.25">
      <c r="A37" s="100">
        <v>33</v>
      </c>
      <c r="B37" s="32" t="s">
        <v>869</v>
      </c>
      <c r="C37" s="29" t="s">
        <v>385</v>
      </c>
      <c r="D37" s="29" t="s">
        <v>10</v>
      </c>
      <c r="E37" s="29" t="s">
        <v>42</v>
      </c>
      <c r="F37" s="33">
        <v>20</v>
      </c>
      <c r="G37" s="29">
        <v>2</v>
      </c>
      <c r="H37" s="108" t="s">
        <v>1062</v>
      </c>
      <c r="J37" s="97"/>
      <c r="N37" s="93"/>
      <c r="Q37" s="50">
        <f ca="1">IF(TYPE(MATCH(MID($B$3,6,4),OFFSET('Khối 10'!$F$5,Q36,0):'Khối 10'!$F$550,0)+Q36)=16,"",MATCH(MID($B$3,6,4),OFFSET('Khối 10'!$F$5,Q36,0):'Khối 10'!$F$550,0)+Q36)</f>
        <v>33</v>
      </c>
    </row>
    <row r="38" spans="1:17" ht="15" customHeight="1" x14ac:dyDescent="0.25">
      <c r="A38" s="100">
        <v>34</v>
      </c>
      <c r="B38" s="32" t="s">
        <v>807</v>
      </c>
      <c r="C38" s="29" t="s">
        <v>355</v>
      </c>
      <c r="D38" s="29" t="s">
        <v>10</v>
      </c>
      <c r="E38" s="29" t="s">
        <v>42</v>
      </c>
      <c r="F38" s="33">
        <v>20</v>
      </c>
      <c r="G38" s="29">
        <v>1</v>
      </c>
      <c r="H38" s="108" t="s">
        <v>1062</v>
      </c>
      <c r="J38" s="97"/>
      <c r="N38" s="93"/>
      <c r="Q38" s="50">
        <f ca="1">IF(TYPE(MATCH(MID($B$3,6,4),OFFSET('Khối 10'!$F$5,Q37,0):'Khối 10'!$F$550,0)+Q37)=16,"",MATCH(MID($B$3,6,4),OFFSET('Khối 10'!$F$5,Q37,0):'Khối 10'!$F$550,0)+Q37)</f>
        <v>34</v>
      </c>
    </row>
    <row r="39" spans="1:17" ht="15" customHeight="1" x14ac:dyDescent="0.25">
      <c r="A39" s="100">
        <v>35</v>
      </c>
      <c r="B39" s="32" t="s">
        <v>1043</v>
      </c>
      <c r="C39" s="29" t="s">
        <v>1062</v>
      </c>
      <c r="D39" s="29" t="s">
        <v>10</v>
      </c>
      <c r="E39" s="29" t="s">
        <v>42</v>
      </c>
      <c r="F39" s="33" t="s">
        <v>1062</v>
      </c>
      <c r="G39" s="29" t="s">
        <v>1062</v>
      </c>
      <c r="H39" s="108" t="s">
        <v>41</v>
      </c>
      <c r="J39" s="97"/>
      <c r="N39" s="93"/>
      <c r="Q39" s="50">
        <f ca="1">IF(TYPE(MATCH(MID($B$3,6,4),OFFSET('Khối 10'!$F$5,Q38,0):'Khối 10'!$F$550,0)+Q38)=16,"",MATCH(MID($B$3,6,4),OFFSET('Khối 10'!$F$5,Q38,0):'Khối 10'!$F$550,0)+Q38)</f>
        <v>35</v>
      </c>
    </row>
    <row r="40" spans="1:17" ht="15" customHeight="1" x14ac:dyDescent="0.25">
      <c r="A40" s="100">
        <v>36</v>
      </c>
      <c r="B40" s="32" t="s">
        <v>809</v>
      </c>
      <c r="C40" s="29" t="s">
        <v>356</v>
      </c>
      <c r="D40" s="29" t="s">
        <v>10</v>
      </c>
      <c r="E40" s="29" t="s">
        <v>42</v>
      </c>
      <c r="F40" s="33">
        <v>20</v>
      </c>
      <c r="G40" s="29">
        <v>1</v>
      </c>
      <c r="H40" s="108" t="s">
        <v>1062</v>
      </c>
      <c r="J40" s="97"/>
      <c r="N40" s="93"/>
      <c r="Q40" s="50">
        <f ca="1">IF(TYPE(MATCH(MID($B$3,6,4),OFFSET('Khối 10'!$F$5,Q39,0):'Khối 10'!$F$550,0)+Q39)=16,"",MATCH(MID($B$3,6,4),OFFSET('Khối 10'!$F$5,Q39,0):'Khối 10'!$F$550,0)+Q39)</f>
        <v>36</v>
      </c>
    </row>
    <row r="41" spans="1:17" ht="15" customHeight="1" x14ac:dyDescent="0.25">
      <c r="A41" s="100">
        <v>37</v>
      </c>
      <c r="B41" s="32" t="s">
        <v>693</v>
      </c>
      <c r="C41" s="29" t="s">
        <v>284</v>
      </c>
      <c r="D41" s="29" t="s">
        <v>8</v>
      </c>
      <c r="E41" s="29" t="s">
        <v>42</v>
      </c>
      <c r="F41" s="33">
        <v>22.75</v>
      </c>
      <c r="G41" s="29">
        <v>1</v>
      </c>
      <c r="H41" s="108" t="s">
        <v>1062</v>
      </c>
      <c r="J41" s="97"/>
      <c r="N41" s="93"/>
      <c r="Q41" s="50">
        <f ca="1">IF(TYPE(MATCH(MID($B$3,6,4),OFFSET('Khối 10'!$F$5,Q40,0):'Khối 10'!$F$550,0)+Q40)=16,"",MATCH(MID($B$3,6,4),OFFSET('Khối 10'!$F$5,Q40,0):'Khối 10'!$F$550,0)+Q40)</f>
        <v>37</v>
      </c>
    </row>
    <row r="42" spans="1:17" ht="15" customHeight="1" x14ac:dyDescent="0.25">
      <c r="A42" s="100">
        <v>38</v>
      </c>
      <c r="B42" s="32" t="s">
        <v>988</v>
      </c>
      <c r="C42" s="29" t="s">
        <v>211</v>
      </c>
      <c r="D42" s="29" t="s">
        <v>8</v>
      </c>
      <c r="E42" s="29" t="s">
        <v>42</v>
      </c>
      <c r="F42" s="33">
        <v>20.5</v>
      </c>
      <c r="G42" s="29">
        <v>3</v>
      </c>
      <c r="H42" s="108" t="s">
        <v>1062</v>
      </c>
      <c r="J42" s="97"/>
      <c r="N42" s="93"/>
      <c r="Q42" s="50">
        <f ca="1">IF(TYPE(MATCH(MID($B$3,6,4),OFFSET('Khối 10'!$F$5,Q41,0):'Khối 10'!$F$550,0)+Q41)=16,"",MATCH(MID($B$3,6,4),OFFSET('Khối 10'!$F$5,Q41,0):'Khối 10'!$F$550,0)+Q41)</f>
        <v>38</v>
      </c>
    </row>
    <row r="43" spans="1:17" ht="15" customHeight="1" x14ac:dyDescent="0.25">
      <c r="A43" s="100">
        <v>39</v>
      </c>
      <c r="B43" s="32" t="s">
        <v>713</v>
      </c>
      <c r="C43" s="29" t="s">
        <v>133</v>
      </c>
      <c r="D43" s="29" t="s">
        <v>8</v>
      </c>
      <c r="E43" s="29" t="s">
        <v>42</v>
      </c>
      <c r="F43" s="33">
        <v>23.25</v>
      </c>
      <c r="G43" s="29">
        <v>2</v>
      </c>
      <c r="H43" s="108" t="s">
        <v>1062</v>
      </c>
      <c r="J43" s="97"/>
      <c r="N43" s="93"/>
      <c r="Q43" s="50">
        <f ca="1">IF(TYPE(MATCH(MID($B$3,6,4),OFFSET('Khối 10'!$F$5,Q42,0):'Khối 10'!$F$550,0)+Q42)=16,"",MATCH(MID($B$3,6,4),OFFSET('Khối 10'!$F$5,Q42,0):'Khối 10'!$F$550,0)+Q42)</f>
        <v>39</v>
      </c>
    </row>
    <row r="44" spans="1:17" ht="15" customHeight="1" x14ac:dyDescent="0.25">
      <c r="A44" s="100">
        <v>40</v>
      </c>
      <c r="B44" s="32" t="s">
        <v>732</v>
      </c>
      <c r="C44" s="29" t="s">
        <v>282</v>
      </c>
      <c r="D44" s="29" t="s">
        <v>8</v>
      </c>
      <c r="E44" s="29" t="s">
        <v>42</v>
      </c>
      <c r="F44" s="33">
        <v>20.25</v>
      </c>
      <c r="G44" s="29">
        <v>1</v>
      </c>
      <c r="H44" s="108" t="s">
        <v>1062</v>
      </c>
      <c r="J44" s="97"/>
      <c r="N44" s="93"/>
      <c r="Q44" s="50">
        <f ca="1">IF(TYPE(MATCH(MID($B$3,6,4),OFFSET('Khối 10'!$F$5,Q43,0):'Khối 10'!$F$550,0)+Q43)=16,"",MATCH(MID($B$3,6,4),OFFSET('Khối 10'!$F$5,Q43,0):'Khối 10'!$F$550,0)+Q43)</f>
        <v>40</v>
      </c>
    </row>
    <row r="45" spans="1:17" ht="15" customHeight="1" x14ac:dyDescent="0.25">
      <c r="A45" s="100">
        <v>41</v>
      </c>
      <c r="B45" s="32" t="s">
        <v>734</v>
      </c>
      <c r="C45" s="29" t="s">
        <v>308</v>
      </c>
      <c r="D45" s="29" t="s">
        <v>8</v>
      </c>
      <c r="E45" s="29" t="s">
        <v>42</v>
      </c>
      <c r="F45" s="33">
        <v>20.25</v>
      </c>
      <c r="G45" s="29">
        <v>2</v>
      </c>
      <c r="H45" s="108" t="s">
        <v>1062</v>
      </c>
      <c r="J45" s="97"/>
      <c r="N45" s="93"/>
      <c r="Q45" s="50">
        <f ca="1">IF(TYPE(MATCH(MID($B$3,6,4),OFFSET('Khối 10'!$F$5,Q44,0):'Khối 10'!$F$550,0)+Q44)=16,"",MATCH(MID($B$3,6,4),OFFSET('Khối 10'!$F$5,Q44,0):'Khối 10'!$F$550,0)+Q44)</f>
        <v>41</v>
      </c>
    </row>
    <row r="46" spans="1:17" ht="15" customHeight="1" x14ac:dyDescent="0.25">
      <c r="A46" s="100">
        <v>42</v>
      </c>
      <c r="B46" s="32" t="s">
        <v>728</v>
      </c>
      <c r="C46" s="29" t="s">
        <v>191</v>
      </c>
      <c r="D46" s="29" t="s">
        <v>8</v>
      </c>
      <c r="E46" s="29" t="s">
        <v>42</v>
      </c>
      <c r="F46" s="33">
        <v>25.5</v>
      </c>
      <c r="G46" s="29">
        <v>2</v>
      </c>
      <c r="H46" s="108" t="s">
        <v>1062</v>
      </c>
      <c r="J46" s="97"/>
      <c r="N46" s="93"/>
      <c r="Q46" s="50">
        <f ca="1">IF(TYPE(MATCH(MID($B$3,6,4),OFFSET('Khối 10'!$F$5,Q45,0):'Khối 10'!$F$550,0)+Q45)=16,"",MATCH(MID($B$3,6,4),OFFSET('Khối 10'!$F$5,Q45,0):'Khối 10'!$F$550,0)+Q45)</f>
        <v>42</v>
      </c>
    </row>
    <row r="47" spans="1:17" ht="15" customHeight="1" x14ac:dyDescent="0.25">
      <c r="A47" s="100">
        <v>43</v>
      </c>
      <c r="B47" s="32" t="s">
        <v>993</v>
      </c>
      <c r="C47" s="29" t="s">
        <v>358</v>
      </c>
      <c r="D47" s="29" t="s">
        <v>8</v>
      </c>
      <c r="E47" s="29" t="s">
        <v>42</v>
      </c>
      <c r="F47" s="33">
        <v>21.5</v>
      </c>
      <c r="G47" s="29">
        <v>3</v>
      </c>
      <c r="H47" s="108" t="s">
        <v>1062</v>
      </c>
      <c r="J47" s="97"/>
      <c r="N47" s="93"/>
      <c r="Q47" s="50">
        <f ca="1">IF(TYPE(MATCH(MID($B$3,6,4),OFFSET('Khối 10'!$F$5,Q46,0):'Khối 10'!$F$550,0)+Q46)=16,"",MATCH(MID($B$3,6,4),OFFSET('Khối 10'!$F$5,Q46,0):'Khối 10'!$F$550,0)+Q46)</f>
        <v>43</v>
      </c>
    </row>
    <row r="48" spans="1:17" ht="15" customHeight="1" x14ac:dyDescent="0.25">
      <c r="A48" s="100">
        <v>44</v>
      </c>
      <c r="B48" s="32" t="s">
        <v>752</v>
      </c>
      <c r="C48" s="29" t="s">
        <v>317</v>
      </c>
      <c r="D48" s="29" t="s">
        <v>10</v>
      </c>
      <c r="E48" s="29" t="s">
        <v>42</v>
      </c>
      <c r="F48" s="33">
        <v>22</v>
      </c>
      <c r="G48" s="29">
        <v>1</v>
      </c>
      <c r="H48" s="108" t="s">
        <v>1062</v>
      </c>
      <c r="J48" s="97"/>
      <c r="N48" s="93"/>
      <c r="Q48" s="50">
        <f ca="1">IF(TYPE(MATCH(MID($B$3,6,4),OFFSET('Khối 10'!$F$5,Q47,0):'Khối 10'!$F$550,0)+Q47)=16,"",MATCH(MID($B$3,6,4),OFFSET('Khối 10'!$F$5,Q47,0):'Khối 10'!$F$550,0)+Q47)</f>
        <v>44</v>
      </c>
    </row>
    <row r="49" spans="1:17" ht="15" customHeight="1" x14ac:dyDescent="0.25">
      <c r="A49" s="100">
        <v>45</v>
      </c>
      <c r="B49" s="32" t="s">
        <v>824</v>
      </c>
      <c r="C49" s="29" t="s">
        <v>115</v>
      </c>
      <c r="D49" s="29" t="s">
        <v>8</v>
      </c>
      <c r="E49" s="29" t="s">
        <v>42</v>
      </c>
      <c r="F49" s="33">
        <v>25.5</v>
      </c>
      <c r="G49" s="29">
        <v>2</v>
      </c>
      <c r="H49" s="108" t="s">
        <v>1062</v>
      </c>
      <c r="J49" s="97"/>
      <c r="N49" s="93"/>
      <c r="Q49" s="50">
        <f ca="1">IF(TYPE(MATCH(MID($B$3,6,4),OFFSET('Khối 10'!$F$5,Q48,0):'Khối 10'!$F$550,0)+Q48)=16,"",MATCH(MID($B$3,6,4),OFFSET('Khối 10'!$F$5,Q48,0):'Khối 10'!$F$550,0)+Q48)</f>
        <v>45</v>
      </c>
    </row>
    <row r="50" spans="1:17" ht="15" customHeight="1" x14ac:dyDescent="0.25">
      <c r="A50" s="100">
        <v>46</v>
      </c>
      <c r="B50" s="32" t="s">
        <v>1017</v>
      </c>
      <c r="C50" s="29" t="s">
        <v>452</v>
      </c>
      <c r="D50" s="29" t="s">
        <v>8</v>
      </c>
      <c r="E50" s="29" t="s">
        <v>42</v>
      </c>
      <c r="F50" s="33">
        <v>20.75</v>
      </c>
      <c r="G50" s="29">
        <v>2</v>
      </c>
      <c r="H50" s="108" t="s">
        <v>1062</v>
      </c>
      <c r="J50" s="97"/>
      <c r="N50" s="93"/>
      <c r="Q50" s="50">
        <f ca="1">IF(TYPE(MATCH(MID($B$3,6,4),OFFSET('Khối 10'!$F$5,Q49,0):'Khối 10'!$F$550,0)+Q49)=16,"",MATCH(MID($B$3,6,4),OFFSET('Khối 10'!$F$5,Q49,0):'Khối 10'!$F$550,0)+Q49)</f>
        <v>46</v>
      </c>
    </row>
    <row r="51" spans="1:17" ht="15" customHeight="1" x14ac:dyDescent="0.25">
      <c r="A51" s="100" t="s">
        <v>1062</v>
      </c>
      <c r="B51" s="32" t="s">
        <v>1062</v>
      </c>
      <c r="C51" s="29" t="s">
        <v>1062</v>
      </c>
      <c r="D51" s="29" t="s">
        <v>1062</v>
      </c>
      <c r="E51" s="29" t="s">
        <v>1062</v>
      </c>
      <c r="F51" s="33" t="s">
        <v>1062</v>
      </c>
      <c r="G51" s="29" t="s">
        <v>1062</v>
      </c>
      <c r="H51" s="108" t="s">
        <v>1062</v>
      </c>
      <c r="J51" s="97"/>
      <c r="N51" s="93"/>
      <c r="Q51" s="50" t="str">
        <f ca="1">IF(TYPE(MATCH(MID($B$3,6,4),OFFSET('Khối 10'!$F$5,Q50,0):'Khối 10'!$F$550,0)+Q50)=16,"",MATCH(MID($B$3,6,4),OFFSET('Khối 10'!$F$5,Q50,0):'Khối 10'!$F$550,0)+Q50)</f>
        <v/>
      </c>
    </row>
    <row r="52" spans="1:17" ht="11.25" customHeight="1" x14ac:dyDescent="0.25"/>
    <row r="53" spans="1:17" hidden="1" x14ac:dyDescent="0.25">
      <c r="A53" s="59" t="s">
        <v>10</v>
      </c>
      <c r="B53" s="59" t="s">
        <v>8</v>
      </c>
      <c r="C53" s="94" t="s">
        <v>1057</v>
      </c>
      <c r="D53" s="94" t="s">
        <v>1058</v>
      </c>
      <c r="F53" s="94" t="s">
        <v>1059</v>
      </c>
      <c r="G53" s="95" t="s">
        <v>41</v>
      </c>
    </row>
    <row r="54" spans="1:17" hidden="1" x14ac:dyDescent="0.25">
      <c r="A54" s="28">
        <f>COUNTIF($D$5:$D$51,A53)</f>
        <v>22</v>
      </c>
      <c r="B54" s="28">
        <f>COUNTIF($D$5:$D$51,B53)</f>
        <v>24</v>
      </c>
      <c r="C54" s="28">
        <f>COUNTIF($G$5:$G$51,1)</f>
        <v>10</v>
      </c>
      <c r="D54" s="28">
        <f>COUNTIF($G$5:$G$51,2)</f>
        <v>21</v>
      </c>
      <c r="F54" s="28">
        <f>COUNTIF($G$5:$G$51,3)</f>
        <v>14</v>
      </c>
      <c r="G54" s="28">
        <f>COUNTIF($H$5:$H$51,G53)</f>
        <v>1</v>
      </c>
    </row>
    <row r="55" spans="1:17" ht="9.75" hidden="1" customHeight="1" x14ac:dyDescent="0.25"/>
    <row r="56" spans="1:17" hidden="1" x14ac:dyDescent="0.25">
      <c r="A56" s="123" t="s">
        <v>463</v>
      </c>
      <c r="B56" s="123"/>
      <c r="C56" s="123"/>
      <c r="D56" s="123"/>
      <c r="E56" s="123"/>
      <c r="F56" s="123"/>
      <c r="G56" s="123"/>
      <c r="H56" s="123"/>
      <c r="I56" s="123"/>
    </row>
    <row r="57" spans="1:17" hidden="1" x14ac:dyDescent="0.25">
      <c r="A57" s="94" t="s">
        <v>464</v>
      </c>
      <c r="B57" s="94" t="s">
        <v>466</v>
      </c>
      <c r="C57" s="94" t="s">
        <v>467</v>
      </c>
      <c r="D57" s="94" t="s">
        <v>468</v>
      </c>
      <c r="E57" s="94" t="s">
        <v>1044</v>
      </c>
      <c r="F57" s="94" t="s">
        <v>1044</v>
      </c>
      <c r="G57" s="94" t="s">
        <v>465</v>
      </c>
      <c r="H57" s="94" t="s">
        <v>469</v>
      </c>
      <c r="I57" s="98" t="s">
        <v>40</v>
      </c>
    </row>
    <row r="58" spans="1:17" hidden="1" x14ac:dyDescent="0.25">
      <c r="A58" s="28">
        <f>COUNTIF($F$5:$F$51,A57)</f>
        <v>1</v>
      </c>
      <c r="B58" s="28">
        <f>COUNTIF($F$5:$F$51,B57)-COUNTIF($F$5:$F$51,A57)</f>
        <v>0</v>
      </c>
      <c r="C58" s="28">
        <f>COUNTIF($F$5:$F$51,C57)-COUNTIF($F$5:$F$51,B57)</f>
        <v>0</v>
      </c>
      <c r="D58" s="28">
        <f>COUNTIF($F$5:$F$51,D57)-COUNTIF($F$5:$F$51,C57)</f>
        <v>6</v>
      </c>
      <c r="E58" s="28">
        <f>COUNTIF($F$5:$F$51,E57)-COUNTIF($F$5:$F$51,D57)</f>
        <v>8</v>
      </c>
      <c r="F58" s="28">
        <f>COUNTIF($F$5:$F$51,F57)-COUNTIF($F$5:$F$51,D57)</f>
        <v>8</v>
      </c>
      <c r="G58" s="28">
        <f>COUNTIF($F$5:$F$51,G57)-COUNTIF($F$5:$F$51,F57)</f>
        <v>25</v>
      </c>
      <c r="H58" s="28">
        <f>COUNTIF($F$5:$F$51,H57)</f>
        <v>5</v>
      </c>
      <c r="I58" s="99">
        <f>AVERAGE($F$5:$F$51)</f>
        <v>21.711111111111112</v>
      </c>
    </row>
    <row r="59" spans="1:17" hidden="1" x14ac:dyDescent="0.25"/>
    <row r="60" spans="1:17" hidden="1" x14ac:dyDescent="0.25"/>
    <row r="61" spans="1:17" hidden="1" x14ac:dyDescent="0.25"/>
  </sheetData>
  <mergeCells count="2">
    <mergeCell ref="A56:I56"/>
    <mergeCell ref="A2:H2"/>
  </mergeCells>
  <pageMargins left="0.65" right="0" top="0.25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zoomScale="85" zoomScaleNormal="85" workbookViewId="0">
      <selection activeCell="J1" sqref="J1"/>
    </sheetView>
  </sheetViews>
  <sheetFormatPr defaultRowHeight="15" x14ac:dyDescent="0.25"/>
  <cols>
    <col min="1" max="1" width="6.28515625" style="27" customWidth="1"/>
    <col min="2" max="2" width="25.42578125" style="27" customWidth="1"/>
    <col min="3" max="3" width="13.5703125" style="27" customWidth="1"/>
    <col min="4" max="4" width="11.140625" style="27" customWidth="1"/>
    <col min="5" max="5" width="14.85546875" style="27" hidden="1" customWidth="1"/>
    <col min="6" max="6" width="11.5703125" style="27" hidden="1" customWidth="1"/>
    <col min="7" max="7" width="9.42578125" style="27" hidden="1" customWidth="1"/>
    <col min="8" max="8" width="25.85546875" style="27" customWidth="1"/>
    <col min="9" max="10" width="9.42578125" style="27" customWidth="1"/>
    <col min="11" max="11" width="9.28515625" style="27" customWidth="1"/>
    <col min="12" max="12" width="10.28515625" style="27" customWidth="1"/>
    <col min="13" max="13" width="8" style="27" customWidth="1"/>
    <col min="14" max="14" width="9.140625" style="27" customWidth="1"/>
    <col min="15" max="16" width="9.140625" style="27"/>
    <col min="17" max="17" width="9.140625" style="27" hidden="1" customWidth="1"/>
    <col min="18" max="16384" width="9.140625" style="27"/>
  </cols>
  <sheetData>
    <row r="1" spans="1:17" s="24" customFormat="1" ht="17.25" customHeight="1" x14ac:dyDescent="0.25">
      <c r="A1" s="17" t="s">
        <v>18</v>
      </c>
      <c r="B1" s="18"/>
      <c r="C1" s="19"/>
      <c r="D1" s="19"/>
      <c r="E1" s="19"/>
      <c r="F1" s="18"/>
      <c r="G1" s="19"/>
      <c r="H1" s="20" t="s">
        <v>1075</v>
      </c>
      <c r="J1" s="20"/>
    </row>
    <row r="2" spans="1:17" s="24" customFormat="1" ht="20.25" customHeight="1" x14ac:dyDescent="0.25">
      <c r="A2" s="124" t="s">
        <v>1056</v>
      </c>
      <c r="B2" s="124"/>
      <c r="C2" s="124"/>
      <c r="D2" s="124"/>
      <c r="E2" s="124"/>
      <c r="F2" s="124"/>
      <c r="G2" s="124"/>
      <c r="H2" s="124"/>
      <c r="I2" s="88"/>
      <c r="J2" s="58"/>
      <c r="K2" s="88"/>
      <c r="L2" s="88"/>
      <c r="M2" s="88"/>
    </row>
    <row r="3" spans="1:17" s="24" customFormat="1" ht="18.75" customHeight="1" x14ac:dyDescent="0.25">
      <c r="B3" s="48" t="s">
        <v>1046</v>
      </c>
      <c r="C3" s="48" t="s">
        <v>1074</v>
      </c>
      <c r="F3" s="47"/>
      <c r="G3" s="47"/>
      <c r="H3" s="47"/>
      <c r="I3" s="89"/>
      <c r="J3" s="89"/>
      <c r="K3" s="89"/>
      <c r="L3" s="89"/>
    </row>
    <row r="4" spans="1:17" s="26" customFormat="1" ht="19.5" customHeight="1" x14ac:dyDescent="0.25">
      <c r="A4" s="25" t="s">
        <v>0</v>
      </c>
      <c r="B4" s="25" t="s">
        <v>26</v>
      </c>
      <c r="C4" s="25" t="s">
        <v>1</v>
      </c>
      <c r="D4" s="101" t="s">
        <v>2</v>
      </c>
      <c r="E4" s="25" t="s">
        <v>21</v>
      </c>
      <c r="F4" s="41" t="s">
        <v>463</v>
      </c>
      <c r="G4" s="102" t="s">
        <v>87</v>
      </c>
      <c r="H4" s="25" t="s">
        <v>24</v>
      </c>
      <c r="I4" s="89"/>
      <c r="J4" s="96"/>
      <c r="K4" s="90"/>
      <c r="L4" s="90"/>
    </row>
    <row r="5" spans="1:17" ht="15" customHeight="1" x14ac:dyDescent="0.25">
      <c r="A5" s="100">
        <v>1</v>
      </c>
      <c r="B5" s="32" t="s">
        <v>854</v>
      </c>
      <c r="C5" s="29" t="s">
        <v>379</v>
      </c>
      <c r="D5" s="29" t="s">
        <v>8</v>
      </c>
      <c r="E5" s="29" t="s">
        <v>64</v>
      </c>
      <c r="F5" s="91">
        <v>20.75</v>
      </c>
      <c r="G5" s="29">
        <v>2</v>
      </c>
      <c r="H5" s="108" t="s">
        <v>1062</v>
      </c>
      <c r="J5" s="97"/>
      <c r="N5" s="92"/>
      <c r="Q5" s="49">
        <f>IF(TYPE(MATCH(MID($B$3,6,4),DSLop,0))=16,"",MATCH(MID($B$3,6,4),DSLop,0))</f>
        <v>182</v>
      </c>
    </row>
    <row r="6" spans="1:17" ht="15" customHeight="1" x14ac:dyDescent="0.25">
      <c r="A6" s="100">
        <v>2</v>
      </c>
      <c r="B6" s="32" t="s">
        <v>1020</v>
      </c>
      <c r="C6" s="29" t="s">
        <v>455</v>
      </c>
      <c r="D6" s="29" t="s">
        <v>10</v>
      </c>
      <c r="E6" s="29" t="s">
        <v>64</v>
      </c>
      <c r="F6" s="91">
        <v>21.5</v>
      </c>
      <c r="G6" s="29">
        <v>3</v>
      </c>
      <c r="H6" s="108" t="s">
        <v>1062</v>
      </c>
      <c r="J6" s="97"/>
      <c r="N6" s="93"/>
      <c r="Q6" s="50">
        <f ca="1">IF(TYPE(MATCH(MID($B$3,6,4),OFFSET('Khối 10'!$F$5,Q5,0):'Khối 10'!$F$550,0)+Q5)=16,"",MATCH(MID($B$3,6,4),OFFSET('Khối 10'!$F$5,Q5,0):'Khối 10'!$F$550,0)+Q5)</f>
        <v>183</v>
      </c>
    </row>
    <row r="7" spans="1:17" ht="15" customHeight="1" x14ac:dyDescent="0.25">
      <c r="A7" s="100">
        <v>3</v>
      </c>
      <c r="B7" s="32" t="s">
        <v>549</v>
      </c>
      <c r="C7" s="29" t="s">
        <v>172</v>
      </c>
      <c r="D7" s="29" t="s">
        <v>8</v>
      </c>
      <c r="E7" s="29" t="s">
        <v>64</v>
      </c>
      <c r="F7" s="91">
        <v>23.5</v>
      </c>
      <c r="G7" s="29">
        <v>2</v>
      </c>
      <c r="H7" s="108" t="s">
        <v>1062</v>
      </c>
      <c r="J7" s="97"/>
      <c r="N7" s="93"/>
      <c r="Q7" s="50">
        <f ca="1">IF(TYPE(MATCH(MID($B$3,6,4),OFFSET('Khối 10'!$F$5,Q6,0):'Khối 10'!$F$550,0)+Q6)=16,"",MATCH(MID($B$3,6,4),OFFSET('Khối 10'!$F$5,Q6,0):'Khối 10'!$F$550,0)+Q6)</f>
        <v>184</v>
      </c>
    </row>
    <row r="8" spans="1:17" ht="15" customHeight="1" x14ac:dyDescent="0.25">
      <c r="A8" s="100">
        <v>4</v>
      </c>
      <c r="B8" s="32" t="s">
        <v>842</v>
      </c>
      <c r="C8" s="29" t="s">
        <v>250</v>
      </c>
      <c r="D8" s="29" t="s">
        <v>8</v>
      </c>
      <c r="E8" s="29" t="s">
        <v>64</v>
      </c>
      <c r="F8" s="91">
        <v>20.5</v>
      </c>
      <c r="G8" s="29">
        <v>3</v>
      </c>
      <c r="H8" s="108" t="s">
        <v>1062</v>
      </c>
      <c r="J8" s="97"/>
      <c r="N8" s="93"/>
      <c r="Q8" s="50">
        <f ca="1">IF(TYPE(MATCH(MID($B$3,6,4),OFFSET('Khối 10'!$F$5,Q7,0):'Khối 10'!$F$550,0)+Q7)=16,"",MATCH(MID($B$3,6,4),OFFSET('Khối 10'!$F$5,Q7,0):'Khối 10'!$F$550,0)+Q7)</f>
        <v>185</v>
      </c>
    </row>
    <row r="9" spans="1:17" ht="15" customHeight="1" x14ac:dyDescent="0.25">
      <c r="A9" s="100">
        <v>5</v>
      </c>
      <c r="B9" s="32" t="s">
        <v>786</v>
      </c>
      <c r="C9" s="29" t="s">
        <v>129</v>
      </c>
      <c r="D9" s="29" t="s">
        <v>10</v>
      </c>
      <c r="E9" s="29" t="s">
        <v>64</v>
      </c>
      <c r="F9" s="91">
        <v>20.25</v>
      </c>
      <c r="G9" s="29">
        <v>3</v>
      </c>
      <c r="H9" s="108" t="s">
        <v>1062</v>
      </c>
      <c r="J9" s="97"/>
      <c r="N9" s="93"/>
      <c r="Q9" s="50">
        <f ca="1">IF(TYPE(MATCH(MID($B$3,6,4),OFFSET('Khối 10'!$F$5,Q8,0):'Khối 10'!$F$550,0)+Q8)=16,"",MATCH(MID($B$3,6,4),OFFSET('Khối 10'!$F$5,Q8,0):'Khối 10'!$F$550,0)+Q8)</f>
        <v>186</v>
      </c>
    </row>
    <row r="10" spans="1:17" ht="15" customHeight="1" x14ac:dyDescent="0.25">
      <c r="A10" s="100">
        <v>6</v>
      </c>
      <c r="B10" s="32" t="s">
        <v>1024</v>
      </c>
      <c r="C10" s="29" t="s">
        <v>456</v>
      </c>
      <c r="D10" s="29" t="s">
        <v>10</v>
      </c>
      <c r="E10" s="29" t="s">
        <v>64</v>
      </c>
      <c r="F10" s="91">
        <v>21.5</v>
      </c>
      <c r="G10" s="29">
        <v>3</v>
      </c>
      <c r="H10" s="108" t="s">
        <v>1062</v>
      </c>
      <c r="J10" s="97"/>
      <c r="N10" s="93"/>
      <c r="Q10" s="50">
        <f ca="1">IF(TYPE(MATCH(MID($B$3,6,4),OFFSET('Khối 10'!$F$5,Q9,0):'Khối 10'!$F$550,0)+Q9)=16,"",MATCH(MID($B$3,6,4),OFFSET('Khối 10'!$F$5,Q9,0):'Khối 10'!$F$550,0)+Q9)</f>
        <v>187</v>
      </c>
    </row>
    <row r="11" spans="1:17" ht="15" customHeight="1" x14ac:dyDescent="0.25">
      <c r="A11" s="100">
        <v>7</v>
      </c>
      <c r="B11" s="32" t="s">
        <v>890</v>
      </c>
      <c r="C11" s="29" t="s">
        <v>398</v>
      </c>
      <c r="D11" s="29" t="s">
        <v>10</v>
      </c>
      <c r="E11" s="29" t="s">
        <v>64</v>
      </c>
      <c r="F11" s="91">
        <v>23.25</v>
      </c>
      <c r="G11" s="29">
        <v>3</v>
      </c>
      <c r="H11" s="108" t="s">
        <v>1062</v>
      </c>
      <c r="J11" s="97"/>
      <c r="N11" s="93"/>
      <c r="Q11" s="50">
        <f ca="1">IF(TYPE(MATCH(MID($B$3,6,4),OFFSET('Khối 10'!$F$5,Q10,0):'Khối 10'!$F$550,0)+Q10)=16,"",MATCH(MID($B$3,6,4),OFFSET('Khối 10'!$F$5,Q10,0):'Khối 10'!$F$550,0)+Q10)</f>
        <v>188</v>
      </c>
    </row>
    <row r="12" spans="1:17" ht="15" customHeight="1" x14ac:dyDescent="0.25">
      <c r="A12" s="100">
        <v>8</v>
      </c>
      <c r="B12" s="32" t="s">
        <v>474</v>
      </c>
      <c r="C12" s="29" t="s">
        <v>91</v>
      </c>
      <c r="D12" s="29" t="s">
        <v>10</v>
      </c>
      <c r="E12" s="29" t="s">
        <v>64</v>
      </c>
      <c r="F12" s="91">
        <v>20.75</v>
      </c>
      <c r="G12" s="29">
        <v>3</v>
      </c>
      <c r="H12" s="108" t="s">
        <v>1062</v>
      </c>
      <c r="J12" s="97"/>
      <c r="N12" s="93"/>
      <c r="Q12" s="50">
        <f ca="1">IF(TYPE(MATCH(MID($B$3,6,4),OFFSET('Khối 10'!$F$5,Q11,0):'Khối 10'!$F$550,0)+Q11)=16,"",MATCH(MID($B$3,6,4),OFFSET('Khối 10'!$F$5,Q11,0):'Khối 10'!$F$550,0)+Q11)</f>
        <v>189</v>
      </c>
    </row>
    <row r="13" spans="1:17" ht="15" customHeight="1" x14ac:dyDescent="0.25">
      <c r="A13" s="100">
        <v>9</v>
      </c>
      <c r="B13" s="32" t="s">
        <v>791</v>
      </c>
      <c r="C13" s="29" t="s">
        <v>212</v>
      </c>
      <c r="D13" s="29" t="s">
        <v>10</v>
      </c>
      <c r="E13" s="29" t="s">
        <v>64</v>
      </c>
      <c r="F13" s="91">
        <v>20</v>
      </c>
      <c r="G13" s="29">
        <v>1</v>
      </c>
      <c r="H13" s="108" t="s">
        <v>1062</v>
      </c>
      <c r="J13" s="97"/>
      <c r="N13" s="93"/>
      <c r="Q13" s="50">
        <f ca="1">IF(TYPE(MATCH(MID($B$3,6,4),OFFSET('Khối 10'!$F$5,Q12,0):'Khối 10'!$F$550,0)+Q12)=16,"",MATCH(MID($B$3,6,4),OFFSET('Khối 10'!$F$5,Q12,0):'Khối 10'!$F$550,0)+Q12)</f>
        <v>190</v>
      </c>
    </row>
    <row r="14" spans="1:17" ht="15" customHeight="1" x14ac:dyDescent="0.25">
      <c r="A14" s="100">
        <v>10</v>
      </c>
      <c r="B14" s="32" t="s">
        <v>573</v>
      </c>
      <c r="C14" s="29" t="s">
        <v>194</v>
      </c>
      <c r="D14" s="29" t="s">
        <v>8</v>
      </c>
      <c r="E14" s="29" t="s">
        <v>64</v>
      </c>
      <c r="F14" s="91">
        <v>22.5</v>
      </c>
      <c r="G14" s="29">
        <v>1</v>
      </c>
      <c r="H14" s="108" t="s">
        <v>1062</v>
      </c>
      <c r="J14" s="97"/>
      <c r="N14" s="93"/>
      <c r="Q14" s="50">
        <f ca="1">IF(TYPE(MATCH(MID($B$3,6,4),OFFSET('Khối 10'!$F$5,Q13,0):'Khối 10'!$F$550,0)+Q13)=16,"",MATCH(MID($B$3,6,4),OFFSET('Khối 10'!$F$5,Q13,0):'Khối 10'!$F$550,0)+Q13)</f>
        <v>191</v>
      </c>
    </row>
    <row r="15" spans="1:17" ht="15" customHeight="1" x14ac:dyDescent="0.25">
      <c r="A15" s="100">
        <v>11</v>
      </c>
      <c r="B15" s="32" t="s">
        <v>906</v>
      </c>
      <c r="C15" s="29" t="s">
        <v>220</v>
      </c>
      <c r="D15" s="29" t="s">
        <v>8</v>
      </c>
      <c r="E15" s="29" t="s">
        <v>64</v>
      </c>
      <c r="F15" s="91">
        <v>21.5</v>
      </c>
      <c r="G15" s="29">
        <v>3</v>
      </c>
      <c r="H15" s="108" t="s">
        <v>1062</v>
      </c>
      <c r="J15" s="97"/>
      <c r="N15" s="93"/>
      <c r="Q15" s="50">
        <f ca="1">IF(TYPE(MATCH(MID($B$3,6,4),OFFSET('Khối 10'!$F$5,Q14,0):'Khối 10'!$F$550,0)+Q14)=16,"",MATCH(MID($B$3,6,4),OFFSET('Khối 10'!$F$5,Q14,0):'Khối 10'!$F$550,0)+Q14)</f>
        <v>192</v>
      </c>
    </row>
    <row r="16" spans="1:17" ht="15" customHeight="1" x14ac:dyDescent="0.25">
      <c r="A16" s="100">
        <v>12</v>
      </c>
      <c r="B16" s="32" t="s">
        <v>75</v>
      </c>
      <c r="C16" s="29" t="s">
        <v>457</v>
      </c>
      <c r="D16" s="29" t="s">
        <v>10</v>
      </c>
      <c r="E16" s="29" t="s">
        <v>64</v>
      </c>
      <c r="F16" s="91">
        <v>20.75</v>
      </c>
      <c r="G16" s="29">
        <v>3</v>
      </c>
      <c r="H16" s="108" t="s">
        <v>1062</v>
      </c>
      <c r="J16" s="97"/>
      <c r="N16" s="93"/>
      <c r="Q16" s="50">
        <f ca="1">IF(TYPE(MATCH(MID($B$3,6,4),OFFSET('Khối 10'!$F$5,Q15,0):'Khối 10'!$F$550,0)+Q15)=16,"",MATCH(MID($B$3,6,4),OFFSET('Khối 10'!$F$5,Q15,0):'Khối 10'!$F$550,0)+Q15)</f>
        <v>193</v>
      </c>
    </row>
    <row r="17" spans="1:17" ht="15" customHeight="1" x14ac:dyDescent="0.25">
      <c r="A17" s="100">
        <v>13</v>
      </c>
      <c r="B17" s="32" t="s">
        <v>863</v>
      </c>
      <c r="C17" s="29" t="s">
        <v>363</v>
      </c>
      <c r="D17" s="29" t="s">
        <v>8</v>
      </c>
      <c r="E17" s="29" t="s">
        <v>64</v>
      </c>
      <c r="F17" s="91">
        <v>20.25</v>
      </c>
      <c r="G17" s="29">
        <v>2</v>
      </c>
      <c r="H17" s="108" t="s">
        <v>1062</v>
      </c>
      <c r="J17" s="97"/>
      <c r="N17" s="93"/>
      <c r="Q17" s="50">
        <f ca="1">IF(TYPE(MATCH(MID($B$3,6,4),OFFSET('Khối 10'!$F$5,Q16,0):'Khối 10'!$F$550,0)+Q16)=16,"",MATCH(MID($B$3,6,4),OFFSET('Khối 10'!$F$5,Q16,0):'Khối 10'!$F$550,0)+Q16)</f>
        <v>194</v>
      </c>
    </row>
    <row r="18" spans="1:17" ht="15" customHeight="1" x14ac:dyDescent="0.25">
      <c r="A18" s="100">
        <v>14</v>
      </c>
      <c r="B18" s="32" t="s">
        <v>797</v>
      </c>
      <c r="C18" s="29" t="s">
        <v>349</v>
      </c>
      <c r="D18" s="29" t="s">
        <v>8</v>
      </c>
      <c r="E18" s="29" t="s">
        <v>64</v>
      </c>
      <c r="F18" s="91">
        <v>20.5</v>
      </c>
      <c r="G18" s="29">
        <v>3</v>
      </c>
      <c r="H18" s="108" t="s">
        <v>1062</v>
      </c>
      <c r="J18" s="97"/>
      <c r="N18" s="93"/>
      <c r="Q18" s="50">
        <f ca="1">IF(TYPE(MATCH(MID($B$3,6,4),OFFSET('Khối 10'!$F$5,Q17,0):'Khối 10'!$F$550,0)+Q17)=16,"",MATCH(MID($B$3,6,4),OFFSET('Khối 10'!$F$5,Q17,0):'Khối 10'!$F$550,0)+Q17)</f>
        <v>195</v>
      </c>
    </row>
    <row r="19" spans="1:17" ht="15" customHeight="1" x14ac:dyDescent="0.25">
      <c r="A19" s="100">
        <v>15</v>
      </c>
      <c r="B19" s="32" t="s">
        <v>597</v>
      </c>
      <c r="C19" s="29" t="s">
        <v>59</v>
      </c>
      <c r="D19" s="29" t="s">
        <v>10</v>
      </c>
      <c r="E19" s="29" t="s">
        <v>64</v>
      </c>
      <c r="F19" s="91">
        <v>20</v>
      </c>
      <c r="G19" s="29">
        <v>2</v>
      </c>
      <c r="H19" s="108" t="s">
        <v>1062</v>
      </c>
      <c r="J19" s="97"/>
      <c r="N19" s="93"/>
      <c r="Q19" s="50">
        <f ca="1">IF(TYPE(MATCH(MID($B$3,6,4),OFFSET('Khối 10'!$F$5,Q18,0):'Khối 10'!$F$550,0)+Q18)=16,"",MATCH(MID($B$3,6,4),OFFSET('Khối 10'!$F$5,Q18,0):'Khối 10'!$F$550,0)+Q18)</f>
        <v>196</v>
      </c>
    </row>
    <row r="20" spans="1:17" ht="15" customHeight="1" x14ac:dyDescent="0.25">
      <c r="A20" s="100">
        <v>16</v>
      </c>
      <c r="B20" s="32" t="s">
        <v>598</v>
      </c>
      <c r="C20" s="29" t="s">
        <v>206</v>
      </c>
      <c r="D20" s="29" t="s">
        <v>10</v>
      </c>
      <c r="E20" s="29" t="s">
        <v>64</v>
      </c>
      <c r="F20" s="91">
        <v>21.25</v>
      </c>
      <c r="G20" s="29">
        <v>2</v>
      </c>
      <c r="H20" s="108" t="s">
        <v>1062</v>
      </c>
      <c r="J20" s="97"/>
      <c r="N20" s="93"/>
      <c r="Q20" s="50">
        <f ca="1">IF(TYPE(MATCH(MID($B$3,6,4),OFFSET('Khối 10'!$F$5,Q19,0):'Khối 10'!$F$550,0)+Q19)=16,"",MATCH(MID($B$3,6,4),OFFSET('Khối 10'!$F$5,Q19,0):'Khối 10'!$F$550,0)+Q19)</f>
        <v>197</v>
      </c>
    </row>
    <row r="21" spans="1:17" ht="15" customHeight="1" x14ac:dyDescent="0.25">
      <c r="A21" s="100">
        <v>17</v>
      </c>
      <c r="B21" s="32" t="s">
        <v>608</v>
      </c>
      <c r="C21" s="29" t="s">
        <v>223</v>
      </c>
      <c r="D21" s="29" t="s">
        <v>8</v>
      </c>
      <c r="E21" s="29" t="s">
        <v>64</v>
      </c>
      <c r="F21" s="91">
        <v>25.5</v>
      </c>
      <c r="G21" s="29">
        <v>2</v>
      </c>
      <c r="H21" s="108" t="s">
        <v>1062</v>
      </c>
      <c r="J21" s="97"/>
      <c r="N21" s="93"/>
      <c r="Q21" s="50">
        <f ca="1">IF(TYPE(MATCH(MID($B$3,6,4),OFFSET('Khối 10'!$F$5,Q20,0):'Khối 10'!$F$550,0)+Q20)=16,"",MATCH(MID($B$3,6,4),OFFSET('Khối 10'!$F$5,Q20,0):'Khối 10'!$F$550,0)+Q20)</f>
        <v>198</v>
      </c>
    </row>
    <row r="22" spans="1:17" ht="15" customHeight="1" x14ac:dyDescent="0.25">
      <c r="A22" s="100">
        <v>18</v>
      </c>
      <c r="B22" s="32" t="s">
        <v>1011</v>
      </c>
      <c r="C22" s="29" t="s">
        <v>389</v>
      </c>
      <c r="D22" s="29" t="s">
        <v>10</v>
      </c>
      <c r="E22" s="29" t="s">
        <v>64</v>
      </c>
      <c r="F22" s="91">
        <v>22.25</v>
      </c>
      <c r="G22" s="29">
        <v>3</v>
      </c>
      <c r="H22" s="108" t="s">
        <v>1062</v>
      </c>
      <c r="J22" s="97"/>
      <c r="N22" s="93"/>
      <c r="Q22" s="50">
        <f ca="1">IF(TYPE(MATCH(MID($B$3,6,4),OFFSET('Khối 10'!$F$5,Q21,0):'Khối 10'!$F$550,0)+Q21)=16,"",MATCH(MID($B$3,6,4),OFFSET('Khối 10'!$F$5,Q21,0):'Khối 10'!$F$550,0)+Q21)</f>
        <v>199</v>
      </c>
    </row>
    <row r="23" spans="1:17" ht="15" customHeight="1" x14ac:dyDescent="0.25">
      <c r="A23" s="100">
        <v>19</v>
      </c>
      <c r="B23" s="32" t="s">
        <v>923</v>
      </c>
      <c r="C23" s="29" t="s">
        <v>108</v>
      </c>
      <c r="D23" s="29" t="s">
        <v>10</v>
      </c>
      <c r="E23" s="29" t="s">
        <v>64</v>
      </c>
      <c r="F23" s="91">
        <v>20</v>
      </c>
      <c r="G23" s="29">
        <v>2</v>
      </c>
      <c r="H23" s="108" t="s">
        <v>1062</v>
      </c>
      <c r="J23" s="97"/>
      <c r="N23" s="93"/>
      <c r="Q23" s="50">
        <f ca="1">IF(TYPE(MATCH(MID($B$3,6,4),OFFSET('Khối 10'!$F$5,Q22,0):'Khối 10'!$F$550,0)+Q22)=16,"",MATCH(MID($B$3,6,4),OFFSET('Khối 10'!$F$5,Q22,0):'Khối 10'!$F$550,0)+Q22)</f>
        <v>200</v>
      </c>
    </row>
    <row r="24" spans="1:17" ht="15" customHeight="1" x14ac:dyDescent="0.25">
      <c r="A24" s="100">
        <v>20</v>
      </c>
      <c r="B24" s="32" t="s">
        <v>639</v>
      </c>
      <c r="C24" s="29" t="s">
        <v>248</v>
      </c>
      <c r="D24" s="29" t="s">
        <v>10</v>
      </c>
      <c r="E24" s="29" t="s">
        <v>64</v>
      </c>
      <c r="F24" s="91">
        <v>24.75</v>
      </c>
      <c r="G24" s="29">
        <v>2</v>
      </c>
      <c r="H24" s="108" t="s">
        <v>1062</v>
      </c>
      <c r="J24" s="97"/>
      <c r="N24" s="93"/>
      <c r="Q24" s="50">
        <f ca="1">IF(TYPE(MATCH(MID($B$3,6,4),OFFSET('Khối 10'!$F$5,Q23,0):'Khối 10'!$F$550,0)+Q23)=16,"",MATCH(MID($B$3,6,4),OFFSET('Khối 10'!$F$5,Q23,0):'Khối 10'!$F$550,0)+Q23)</f>
        <v>201</v>
      </c>
    </row>
    <row r="25" spans="1:17" ht="15" customHeight="1" x14ac:dyDescent="0.25">
      <c r="A25" s="100">
        <v>21</v>
      </c>
      <c r="B25" s="32" t="s">
        <v>640</v>
      </c>
      <c r="C25" s="29" t="s">
        <v>237</v>
      </c>
      <c r="D25" s="29" t="s">
        <v>10</v>
      </c>
      <c r="E25" s="29" t="s">
        <v>64</v>
      </c>
      <c r="F25" s="91">
        <v>27.75</v>
      </c>
      <c r="G25" s="29">
        <v>1</v>
      </c>
      <c r="H25" s="108" t="s">
        <v>1062</v>
      </c>
      <c r="J25" s="97"/>
      <c r="N25" s="93"/>
      <c r="Q25" s="50">
        <f ca="1">IF(TYPE(MATCH(MID($B$3,6,4),OFFSET('Khối 10'!$F$5,Q24,0):'Khối 10'!$F$550,0)+Q24)=16,"",MATCH(MID($B$3,6,4),OFFSET('Khối 10'!$F$5,Q24,0):'Khối 10'!$F$550,0)+Q24)</f>
        <v>202</v>
      </c>
    </row>
    <row r="26" spans="1:17" ht="15" customHeight="1" x14ac:dyDescent="0.25">
      <c r="A26" s="100">
        <v>22</v>
      </c>
      <c r="B26" s="32" t="s">
        <v>645</v>
      </c>
      <c r="C26" s="29" t="s">
        <v>254</v>
      </c>
      <c r="D26" s="29" t="s">
        <v>10</v>
      </c>
      <c r="E26" s="29" t="s">
        <v>64</v>
      </c>
      <c r="F26" s="91">
        <v>25</v>
      </c>
      <c r="G26" s="29">
        <v>2</v>
      </c>
      <c r="H26" s="108" t="s">
        <v>1062</v>
      </c>
      <c r="J26" s="97"/>
      <c r="N26" s="93"/>
      <c r="Q26" s="50">
        <f ca="1">IF(TYPE(MATCH(MID($B$3,6,4),OFFSET('Khối 10'!$F$5,Q25,0):'Khối 10'!$F$550,0)+Q25)=16,"",MATCH(MID($B$3,6,4),OFFSET('Khối 10'!$F$5,Q25,0):'Khối 10'!$F$550,0)+Q25)</f>
        <v>203</v>
      </c>
    </row>
    <row r="27" spans="1:17" ht="15" customHeight="1" x14ac:dyDescent="0.25">
      <c r="A27" s="100">
        <v>23</v>
      </c>
      <c r="B27" s="32" t="s">
        <v>654</v>
      </c>
      <c r="C27" s="29" t="s">
        <v>260</v>
      </c>
      <c r="D27" s="29" t="s">
        <v>10</v>
      </c>
      <c r="E27" s="29" t="s">
        <v>64</v>
      </c>
      <c r="F27" s="91">
        <v>21.75</v>
      </c>
      <c r="G27" s="29">
        <v>1</v>
      </c>
      <c r="H27" s="108" t="s">
        <v>1062</v>
      </c>
      <c r="J27" s="97"/>
      <c r="N27" s="93"/>
      <c r="Q27" s="50">
        <f ca="1">IF(TYPE(MATCH(MID($B$3,6,4),OFFSET('Khối 10'!$F$5,Q26,0):'Khối 10'!$F$550,0)+Q26)=16,"",MATCH(MID($B$3,6,4),OFFSET('Khối 10'!$F$5,Q26,0):'Khối 10'!$F$550,0)+Q26)</f>
        <v>204</v>
      </c>
    </row>
    <row r="28" spans="1:17" ht="15" customHeight="1" x14ac:dyDescent="0.25">
      <c r="A28" s="100">
        <v>24</v>
      </c>
      <c r="B28" s="32" t="s">
        <v>658</v>
      </c>
      <c r="C28" s="29" t="s">
        <v>208</v>
      </c>
      <c r="D28" s="29" t="s">
        <v>10</v>
      </c>
      <c r="E28" s="29" t="s">
        <v>64</v>
      </c>
      <c r="F28" s="91">
        <v>23.5</v>
      </c>
      <c r="G28" s="29">
        <v>2</v>
      </c>
      <c r="H28" s="108" t="s">
        <v>1062</v>
      </c>
      <c r="J28" s="97"/>
      <c r="N28" s="93"/>
      <c r="Q28" s="50">
        <f ca="1">IF(TYPE(MATCH(MID($B$3,6,4),OFFSET('Khối 10'!$F$5,Q27,0):'Khối 10'!$F$550,0)+Q27)=16,"",MATCH(MID($B$3,6,4),OFFSET('Khối 10'!$F$5,Q27,0):'Khối 10'!$F$550,0)+Q27)</f>
        <v>205</v>
      </c>
    </row>
    <row r="29" spans="1:17" ht="15" customHeight="1" x14ac:dyDescent="0.25">
      <c r="A29" s="100">
        <v>25</v>
      </c>
      <c r="B29" s="32" t="s">
        <v>659</v>
      </c>
      <c r="C29" s="29" t="s">
        <v>147</v>
      </c>
      <c r="D29" s="29" t="s">
        <v>8</v>
      </c>
      <c r="E29" s="29" t="s">
        <v>64</v>
      </c>
      <c r="F29" s="91">
        <v>20.25</v>
      </c>
      <c r="G29" s="29">
        <v>2</v>
      </c>
      <c r="H29" s="108" t="s">
        <v>1062</v>
      </c>
      <c r="J29" s="97"/>
      <c r="N29" s="93"/>
      <c r="Q29" s="50">
        <f ca="1">IF(TYPE(MATCH(MID($B$3,6,4),OFFSET('Khối 10'!$F$5,Q28,0):'Khối 10'!$F$550,0)+Q28)=16,"",MATCH(MID($B$3,6,4),OFFSET('Khối 10'!$F$5,Q28,0):'Khối 10'!$F$550,0)+Q28)</f>
        <v>206</v>
      </c>
    </row>
    <row r="30" spans="1:17" ht="15" customHeight="1" x14ac:dyDescent="0.25">
      <c r="A30" s="100">
        <v>26</v>
      </c>
      <c r="B30" s="32" t="s">
        <v>660</v>
      </c>
      <c r="C30" s="29" t="s">
        <v>261</v>
      </c>
      <c r="D30" s="29" t="s">
        <v>8</v>
      </c>
      <c r="E30" s="29" t="s">
        <v>64</v>
      </c>
      <c r="F30" s="91">
        <v>24.25</v>
      </c>
      <c r="G30" s="29">
        <v>1</v>
      </c>
      <c r="H30" s="108" t="s">
        <v>1062</v>
      </c>
      <c r="J30" s="97"/>
      <c r="N30" s="93"/>
      <c r="Q30" s="50">
        <f ca="1">IF(TYPE(MATCH(MID($B$3,6,4),OFFSET('Khối 10'!$F$5,Q29,0):'Khối 10'!$F$550,0)+Q29)=16,"",MATCH(MID($B$3,6,4),OFFSET('Khối 10'!$F$5,Q29,0):'Khối 10'!$F$550,0)+Q29)</f>
        <v>207</v>
      </c>
    </row>
    <row r="31" spans="1:17" ht="15" customHeight="1" x14ac:dyDescent="0.25">
      <c r="A31" s="100">
        <v>27</v>
      </c>
      <c r="B31" s="32" t="s">
        <v>667</v>
      </c>
      <c r="C31" s="29" t="s">
        <v>204</v>
      </c>
      <c r="D31" s="29" t="s">
        <v>8</v>
      </c>
      <c r="E31" s="29" t="s">
        <v>64</v>
      </c>
      <c r="F31" s="91">
        <v>21.75</v>
      </c>
      <c r="G31" s="29">
        <v>1</v>
      </c>
      <c r="H31" s="108" t="s">
        <v>1062</v>
      </c>
      <c r="J31" s="97"/>
      <c r="N31" s="93"/>
      <c r="Q31" s="50">
        <f ca="1">IF(TYPE(MATCH(MID($B$3,6,4),OFFSET('Khối 10'!$F$5,Q30,0):'Khối 10'!$F$550,0)+Q30)=16,"",MATCH(MID($B$3,6,4),OFFSET('Khối 10'!$F$5,Q30,0):'Khối 10'!$F$550,0)+Q30)</f>
        <v>208</v>
      </c>
    </row>
    <row r="32" spans="1:17" ht="15" customHeight="1" x14ac:dyDescent="0.25">
      <c r="A32" s="100">
        <v>28</v>
      </c>
      <c r="B32" s="32" t="s">
        <v>810</v>
      </c>
      <c r="C32" s="29" t="s">
        <v>208</v>
      </c>
      <c r="D32" s="29" t="s">
        <v>10</v>
      </c>
      <c r="E32" s="29" t="s">
        <v>64</v>
      </c>
      <c r="F32" s="91">
        <v>20</v>
      </c>
      <c r="G32" s="29">
        <v>1</v>
      </c>
      <c r="H32" s="108" t="s">
        <v>1062</v>
      </c>
      <c r="J32" s="97"/>
      <c r="N32" s="93"/>
      <c r="Q32" s="50">
        <f ca="1">IF(TYPE(MATCH(MID($B$3,6,4),OFFSET('Khối 10'!$F$5,Q31,0):'Khối 10'!$F$550,0)+Q31)=16,"",MATCH(MID($B$3,6,4),OFFSET('Khối 10'!$F$5,Q31,0):'Khối 10'!$F$550,0)+Q31)</f>
        <v>209</v>
      </c>
    </row>
    <row r="33" spans="1:17" ht="15" customHeight="1" x14ac:dyDescent="0.25">
      <c r="A33" s="100">
        <v>29</v>
      </c>
      <c r="B33" s="32" t="s">
        <v>695</v>
      </c>
      <c r="C33" s="29" t="s">
        <v>286</v>
      </c>
      <c r="D33" s="29" t="s">
        <v>8</v>
      </c>
      <c r="E33" s="29" t="s">
        <v>64</v>
      </c>
      <c r="F33" s="91">
        <v>20.25</v>
      </c>
      <c r="G33" s="29">
        <v>1</v>
      </c>
      <c r="H33" s="108" t="s">
        <v>1062</v>
      </c>
      <c r="J33" s="97"/>
      <c r="N33" s="93"/>
      <c r="Q33" s="50">
        <f ca="1">IF(TYPE(MATCH(MID($B$3,6,4),OFFSET('Khối 10'!$F$5,Q32,0):'Khối 10'!$F$550,0)+Q32)=16,"",MATCH(MID($B$3,6,4),OFFSET('Khối 10'!$F$5,Q32,0):'Khối 10'!$F$550,0)+Q32)</f>
        <v>210</v>
      </c>
    </row>
    <row r="34" spans="1:17" ht="15" customHeight="1" x14ac:dyDescent="0.25">
      <c r="A34" s="100">
        <v>30</v>
      </c>
      <c r="B34" s="32" t="s">
        <v>696</v>
      </c>
      <c r="C34" s="29" t="s">
        <v>287</v>
      </c>
      <c r="D34" s="29" t="s">
        <v>10</v>
      </c>
      <c r="E34" s="29" t="s">
        <v>64</v>
      </c>
      <c r="F34" s="91">
        <v>21</v>
      </c>
      <c r="G34" s="29">
        <v>2</v>
      </c>
      <c r="H34" s="108" t="s">
        <v>1062</v>
      </c>
      <c r="J34" s="97"/>
      <c r="N34" s="93"/>
      <c r="Q34" s="50">
        <f ca="1">IF(TYPE(MATCH(MID($B$3,6,4),OFFSET('Khối 10'!$F$5,Q33,0):'Khối 10'!$F$550,0)+Q33)=16,"",MATCH(MID($B$3,6,4),OFFSET('Khối 10'!$F$5,Q33,0):'Khối 10'!$F$550,0)+Q33)</f>
        <v>211</v>
      </c>
    </row>
    <row r="35" spans="1:17" ht="15" customHeight="1" x14ac:dyDescent="0.25">
      <c r="A35" s="100">
        <v>31</v>
      </c>
      <c r="B35" s="32" t="s">
        <v>488</v>
      </c>
      <c r="C35" s="29" t="s">
        <v>105</v>
      </c>
      <c r="D35" s="29" t="s">
        <v>8</v>
      </c>
      <c r="E35" s="29" t="s">
        <v>64</v>
      </c>
      <c r="F35" s="91">
        <v>21</v>
      </c>
      <c r="G35" s="29">
        <v>3</v>
      </c>
      <c r="H35" s="108" t="s">
        <v>1062</v>
      </c>
      <c r="J35" s="97"/>
      <c r="N35" s="93"/>
      <c r="Q35" s="50">
        <f ca="1">IF(TYPE(MATCH(MID($B$3,6,4),OFFSET('Khối 10'!$F$5,Q34,0):'Khối 10'!$F$550,0)+Q34)=16,"",MATCH(MID($B$3,6,4),OFFSET('Khối 10'!$F$5,Q34,0):'Khối 10'!$F$550,0)+Q34)</f>
        <v>212</v>
      </c>
    </row>
    <row r="36" spans="1:17" ht="15" customHeight="1" x14ac:dyDescent="0.25">
      <c r="A36" s="100">
        <v>32</v>
      </c>
      <c r="B36" s="32" t="s">
        <v>717</v>
      </c>
      <c r="C36" s="29" t="s">
        <v>260</v>
      </c>
      <c r="D36" s="29" t="s">
        <v>8</v>
      </c>
      <c r="E36" s="29" t="s">
        <v>64</v>
      </c>
      <c r="F36" s="91">
        <v>22</v>
      </c>
      <c r="G36" s="29">
        <v>2</v>
      </c>
      <c r="H36" s="108" t="s">
        <v>1062</v>
      </c>
      <c r="J36" s="97"/>
      <c r="N36" s="93"/>
      <c r="Q36" s="50">
        <f ca="1">IF(TYPE(MATCH(MID($B$3,6,4),OFFSET('Khối 10'!$F$5,Q35,0):'Khối 10'!$F$550,0)+Q35)=16,"",MATCH(MID($B$3,6,4),OFFSET('Khối 10'!$F$5,Q35,0):'Khối 10'!$F$550,0)+Q35)</f>
        <v>213</v>
      </c>
    </row>
    <row r="37" spans="1:17" ht="15" customHeight="1" x14ac:dyDescent="0.25">
      <c r="A37" s="100">
        <v>33</v>
      </c>
      <c r="B37" s="32" t="s">
        <v>1039</v>
      </c>
      <c r="C37" s="29" t="s">
        <v>1062</v>
      </c>
      <c r="D37" s="29" t="s">
        <v>10</v>
      </c>
      <c r="E37" s="29" t="s">
        <v>64</v>
      </c>
      <c r="F37" s="91" t="s">
        <v>1062</v>
      </c>
      <c r="G37" s="29" t="s">
        <v>1062</v>
      </c>
      <c r="H37" s="108" t="s">
        <v>41</v>
      </c>
      <c r="J37" s="97"/>
      <c r="N37" s="93"/>
      <c r="Q37" s="50">
        <f ca="1">IF(TYPE(MATCH(MID($B$3,6,4),OFFSET('Khối 10'!$F$5,Q36,0):'Khối 10'!$F$550,0)+Q36)=16,"",MATCH(MID($B$3,6,4),OFFSET('Khối 10'!$F$5,Q36,0):'Khối 10'!$F$550,0)+Q36)</f>
        <v>214</v>
      </c>
    </row>
    <row r="38" spans="1:17" ht="15" customHeight="1" x14ac:dyDescent="0.25">
      <c r="A38" s="100">
        <v>34</v>
      </c>
      <c r="B38" s="32" t="s">
        <v>990</v>
      </c>
      <c r="C38" s="29" t="s">
        <v>440</v>
      </c>
      <c r="D38" s="29" t="s">
        <v>10</v>
      </c>
      <c r="E38" s="29" t="s">
        <v>64</v>
      </c>
      <c r="F38" s="91">
        <v>20.5</v>
      </c>
      <c r="G38" s="29">
        <v>3</v>
      </c>
      <c r="H38" s="108" t="s">
        <v>1062</v>
      </c>
      <c r="J38" s="97"/>
      <c r="N38" s="93"/>
      <c r="Q38" s="50">
        <f ca="1">IF(TYPE(MATCH(MID($B$3,6,4),OFFSET('Khối 10'!$F$5,Q37,0):'Khối 10'!$F$550,0)+Q37)=16,"",MATCH(MID($B$3,6,4),OFFSET('Khối 10'!$F$5,Q37,0):'Khối 10'!$F$550,0)+Q37)</f>
        <v>215</v>
      </c>
    </row>
    <row r="39" spans="1:17" ht="15" customHeight="1" x14ac:dyDescent="0.25">
      <c r="A39" s="100">
        <v>35</v>
      </c>
      <c r="B39" s="32" t="s">
        <v>878</v>
      </c>
      <c r="C39" s="29" t="s">
        <v>315</v>
      </c>
      <c r="D39" s="29" t="s">
        <v>8</v>
      </c>
      <c r="E39" s="29" t="s">
        <v>64</v>
      </c>
      <c r="F39" s="91">
        <v>19.5</v>
      </c>
      <c r="G39" s="29">
        <v>2</v>
      </c>
      <c r="H39" s="108" t="s">
        <v>1062</v>
      </c>
      <c r="J39" s="97"/>
      <c r="N39" s="93"/>
      <c r="Q39" s="50">
        <f ca="1">IF(TYPE(MATCH(MID($B$3,6,4),OFFSET('Khối 10'!$F$5,Q38,0):'Khối 10'!$F$550,0)+Q38)=16,"",MATCH(MID($B$3,6,4),OFFSET('Khối 10'!$F$5,Q38,0):'Khối 10'!$F$550,0)+Q38)</f>
        <v>216</v>
      </c>
    </row>
    <row r="40" spans="1:17" ht="15" customHeight="1" x14ac:dyDescent="0.25">
      <c r="A40" s="100">
        <v>36</v>
      </c>
      <c r="B40" s="32" t="s">
        <v>737</v>
      </c>
      <c r="C40" s="29" t="s">
        <v>238</v>
      </c>
      <c r="D40" s="29" t="s">
        <v>8</v>
      </c>
      <c r="E40" s="29" t="s">
        <v>64</v>
      </c>
      <c r="F40" s="91">
        <v>24.5</v>
      </c>
      <c r="G40" s="29">
        <v>2</v>
      </c>
      <c r="H40" s="108" t="s">
        <v>1062</v>
      </c>
      <c r="J40" s="97"/>
      <c r="N40" s="93"/>
      <c r="Q40" s="50">
        <f ca="1">IF(TYPE(MATCH(MID($B$3,6,4),OFFSET('Khối 10'!$F$5,Q39,0):'Khối 10'!$F$550,0)+Q39)=16,"",MATCH(MID($B$3,6,4),OFFSET('Khối 10'!$F$5,Q39,0):'Khối 10'!$F$550,0)+Q39)</f>
        <v>217</v>
      </c>
    </row>
    <row r="41" spans="1:17" ht="15" customHeight="1" x14ac:dyDescent="0.25">
      <c r="A41" s="100">
        <v>37</v>
      </c>
      <c r="B41" s="32" t="s">
        <v>991</v>
      </c>
      <c r="C41" s="29" t="s">
        <v>105</v>
      </c>
      <c r="D41" s="29" t="s">
        <v>8</v>
      </c>
      <c r="E41" s="29" t="s">
        <v>64</v>
      </c>
      <c r="F41" s="91">
        <v>21.5</v>
      </c>
      <c r="G41" s="29">
        <v>3</v>
      </c>
      <c r="H41" s="108" t="s">
        <v>1062</v>
      </c>
      <c r="J41" s="97"/>
      <c r="N41" s="93"/>
      <c r="Q41" s="50">
        <f ca="1">IF(TYPE(MATCH(MID($B$3,6,4),OFFSET('Khối 10'!$F$5,Q40,0):'Khối 10'!$F$550,0)+Q40)=16,"",MATCH(MID($B$3,6,4),OFFSET('Khối 10'!$F$5,Q40,0):'Khối 10'!$F$550,0)+Q40)</f>
        <v>218</v>
      </c>
    </row>
    <row r="42" spans="1:17" ht="15" customHeight="1" x14ac:dyDescent="0.25">
      <c r="A42" s="100">
        <v>38</v>
      </c>
      <c r="B42" s="32" t="s">
        <v>739</v>
      </c>
      <c r="C42" s="29" t="s">
        <v>208</v>
      </c>
      <c r="D42" s="29" t="s">
        <v>10</v>
      </c>
      <c r="E42" s="29" t="s">
        <v>64</v>
      </c>
      <c r="F42" s="91">
        <v>19.25</v>
      </c>
      <c r="G42" s="29">
        <v>1</v>
      </c>
      <c r="H42" s="108" t="s">
        <v>1062</v>
      </c>
      <c r="J42" s="97"/>
      <c r="N42" s="93"/>
      <c r="Q42" s="50">
        <f ca="1">IF(TYPE(MATCH(MID($B$3,6,4),OFFSET('Khối 10'!$F$5,Q41,0):'Khối 10'!$F$550,0)+Q41)=16,"",MATCH(MID($B$3,6,4),OFFSET('Khối 10'!$F$5,Q41,0):'Khối 10'!$F$550,0)+Q41)</f>
        <v>219</v>
      </c>
    </row>
    <row r="43" spans="1:17" ht="15" customHeight="1" x14ac:dyDescent="0.25">
      <c r="A43" s="100">
        <v>39</v>
      </c>
      <c r="B43" s="32" t="s">
        <v>742</v>
      </c>
      <c r="C43" s="29" t="s">
        <v>203</v>
      </c>
      <c r="D43" s="29" t="s">
        <v>8</v>
      </c>
      <c r="E43" s="29" t="s">
        <v>64</v>
      </c>
      <c r="F43" s="91">
        <v>25.25</v>
      </c>
      <c r="G43" s="29">
        <v>2</v>
      </c>
      <c r="H43" s="108" t="s">
        <v>1062</v>
      </c>
      <c r="J43" s="97"/>
      <c r="N43" s="93"/>
      <c r="Q43" s="50">
        <f ca="1">IF(TYPE(MATCH(MID($B$3,6,4),OFFSET('Khối 10'!$F$5,Q42,0):'Khối 10'!$F$550,0)+Q42)=16,"",MATCH(MID($B$3,6,4),OFFSET('Khối 10'!$F$5,Q42,0):'Khối 10'!$F$550,0)+Q42)</f>
        <v>220</v>
      </c>
    </row>
    <row r="44" spans="1:17" ht="15" customHeight="1" x14ac:dyDescent="0.25">
      <c r="A44" s="100">
        <v>40</v>
      </c>
      <c r="B44" s="32" t="s">
        <v>881</v>
      </c>
      <c r="C44" s="29" t="s">
        <v>348</v>
      </c>
      <c r="D44" s="29" t="s">
        <v>8</v>
      </c>
      <c r="E44" s="29" t="s">
        <v>64</v>
      </c>
      <c r="F44" s="91">
        <v>19.5</v>
      </c>
      <c r="G44" s="29">
        <v>2</v>
      </c>
      <c r="H44" s="108" t="s">
        <v>1062</v>
      </c>
      <c r="J44" s="97"/>
      <c r="N44" s="93"/>
      <c r="Q44" s="50">
        <f ca="1">IF(TYPE(MATCH(MID($B$3,6,4),OFFSET('Khối 10'!$F$5,Q43,0):'Khối 10'!$F$550,0)+Q43)=16,"",MATCH(MID($B$3,6,4),OFFSET('Khối 10'!$F$5,Q43,0):'Khối 10'!$F$550,0)+Q43)</f>
        <v>221</v>
      </c>
    </row>
    <row r="45" spans="1:17" ht="15" customHeight="1" x14ac:dyDescent="0.25">
      <c r="A45" s="100">
        <v>41</v>
      </c>
      <c r="B45" s="32" t="s">
        <v>759</v>
      </c>
      <c r="C45" s="29" t="s">
        <v>320</v>
      </c>
      <c r="D45" s="29" t="s">
        <v>8</v>
      </c>
      <c r="E45" s="29" t="s">
        <v>64</v>
      </c>
      <c r="F45" s="91">
        <v>20.5</v>
      </c>
      <c r="G45" s="29">
        <v>1</v>
      </c>
      <c r="H45" s="108" t="s">
        <v>1062</v>
      </c>
      <c r="J45" s="97"/>
      <c r="N45" s="93"/>
      <c r="Q45" s="50">
        <f ca="1">IF(TYPE(MATCH(MID($B$3,6,4),OFFSET('Khối 10'!$F$5,Q44,0):'Khối 10'!$F$550,0)+Q44)=16,"",MATCH(MID($B$3,6,4),OFFSET('Khối 10'!$F$5,Q44,0):'Khối 10'!$F$550,0)+Q44)</f>
        <v>222</v>
      </c>
    </row>
    <row r="46" spans="1:17" ht="15" customHeight="1" x14ac:dyDescent="0.25">
      <c r="A46" s="100">
        <v>42</v>
      </c>
      <c r="B46" s="32" t="s">
        <v>882</v>
      </c>
      <c r="C46" s="29" t="s">
        <v>296</v>
      </c>
      <c r="D46" s="29" t="s">
        <v>8</v>
      </c>
      <c r="E46" s="29" t="s">
        <v>64</v>
      </c>
      <c r="F46" s="91">
        <v>20.75</v>
      </c>
      <c r="G46" s="29">
        <v>2</v>
      </c>
      <c r="H46" s="108" t="s">
        <v>1062</v>
      </c>
      <c r="J46" s="97"/>
      <c r="N46" s="93"/>
      <c r="Q46" s="50">
        <f ca="1">IF(TYPE(MATCH(MID($B$3,6,4),OFFSET('Khối 10'!$F$5,Q45,0):'Khối 10'!$F$550,0)+Q45)=16,"",MATCH(MID($B$3,6,4),OFFSET('Khối 10'!$F$5,Q45,0):'Khối 10'!$F$550,0)+Q45)</f>
        <v>223</v>
      </c>
    </row>
    <row r="47" spans="1:17" ht="15" customHeight="1" x14ac:dyDescent="0.25">
      <c r="A47" s="100">
        <v>43</v>
      </c>
      <c r="B47" s="32" t="s">
        <v>885</v>
      </c>
      <c r="C47" s="29" t="s">
        <v>140</v>
      </c>
      <c r="D47" s="29" t="s">
        <v>10</v>
      </c>
      <c r="E47" s="29" t="s">
        <v>64</v>
      </c>
      <c r="F47" s="91">
        <v>19.75</v>
      </c>
      <c r="G47" s="29">
        <v>2</v>
      </c>
      <c r="H47" s="108" t="s">
        <v>1062</v>
      </c>
      <c r="J47" s="97"/>
      <c r="N47" s="93"/>
      <c r="Q47" s="50">
        <f ca="1">IF(TYPE(MATCH(MID($B$3,6,4),OFFSET('Khối 10'!$F$5,Q46,0):'Khối 10'!$F$550,0)+Q46)=16,"",MATCH(MID($B$3,6,4),OFFSET('Khối 10'!$F$5,Q46,0):'Khối 10'!$F$550,0)+Q46)</f>
        <v>224</v>
      </c>
    </row>
    <row r="48" spans="1:17" ht="15" customHeight="1" x14ac:dyDescent="0.25">
      <c r="A48" s="100">
        <v>44</v>
      </c>
      <c r="B48" s="32" t="s">
        <v>770</v>
      </c>
      <c r="C48" s="29" t="s">
        <v>329</v>
      </c>
      <c r="D48" s="29" t="s">
        <v>8</v>
      </c>
      <c r="E48" s="29" t="s">
        <v>64</v>
      </c>
      <c r="F48" s="91">
        <v>24.5</v>
      </c>
      <c r="G48" s="29">
        <v>2</v>
      </c>
      <c r="H48" s="108" t="s">
        <v>1062</v>
      </c>
      <c r="J48" s="97"/>
      <c r="N48" s="93"/>
      <c r="Q48" s="50">
        <f ca="1">IF(TYPE(MATCH(MID($B$3,6,4),OFFSET('Khối 10'!$F$5,Q47,0):'Khối 10'!$F$550,0)+Q47)=16,"",MATCH(MID($B$3,6,4),OFFSET('Khối 10'!$F$5,Q47,0):'Khối 10'!$F$550,0)+Q47)</f>
        <v>225</v>
      </c>
    </row>
    <row r="49" spans="1:17" ht="15" customHeight="1" x14ac:dyDescent="0.25">
      <c r="A49" s="100">
        <v>45</v>
      </c>
      <c r="B49" s="32" t="s">
        <v>771</v>
      </c>
      <c r="C49" s="29" t="s">
        <v>330</v>
      </c>
      <c r="D49" s="29" t="s">
        <v>8</v>
      </c>
      <c r="E49" s="29" t="s">
        <v>64</v>
      </c>
      <c r="F49" s="91">
        <v>23.25</v>
      </c>
      <c r="G49" s="29">
        <v>2</v>
      </c>
      <c r="H49" s="108" t="s">
        <v>1062</v>
      </c>
      <c r="J49" s="97"/>
      <c r="N49" s="93"/>
      <c r="Q49" s="50">
        <f ca="1">IF(TYPE(MATCH(MID($B$3,6,4),OFFSET('Khối 10'!$F$5,Q48,0):'Khối 10'!$F$550,0)+Q48)=16,"",MATCH(MID($B$3,6,4),OFFSET('Khối 10'!$F$5,Q48,0):'Khối 10'!$F$550,0)+Q48)</f>
        <v>226</v>
      </c>
    </row>
    <row r="50" spans="1:17" ht="15" customHeight="1" x14ac:dyDescent="0.25">
      <c r="A50" s="100">
        <v>46</v>
      </c>
      <c r="B50" s="32" t="s">
        <v>493</v>
      </c>
      <c r="C50" s="29" t="s">
        <v>70</v>
      </c>
      <c r="D50" s="29" t="s">
        <v>8</v>
      </c>
      <c r="E50" s="29" t="s">
        <v>64</v>
      </c>
      <c r="F50" s="91">
        <v>21</v>
      </c>
      <c r="G50" s="29">
        <v>3</v>
      </c>
      <c r="H50" s="108" t="s">
        <v>1062</v>
      </c>
      <c r="J50" s="97"/>
      <c r="N50" s="93"/>
      <c r="Q50" s="50">
        <f ca="1">IF(TYPE(MATCH(MID($B$3,6,4),OFFSET('Khối 10'!$F$5,Q49,0):'Khối 10'!$F$550,0)+Q49)=16,"",MATCH(MID($B$3,6,4),OFFSET('Khối 10'!$F$5,Q49,0):'Khối 10'!$F$550,0)+Q49)</f>
        <v>227</v>
      </c>
    </row>
    <row r="51" spans="1:17" ht="15" customHeight="1" x14ac:dyDescent="0.25">
      <c r="A51" s="100" t="s">
        <v>1062</v>
      </c>
      <c r="B51" s="32" t="s">
        <v>1062</v>
      </c>
      <c r="C51" s="29" t="s">
        <v>1062</v>
      </c>
      <c r="D51" s="29" t="s">
        <v>1062</v>
      </c>
      <c r="E51" s="29" t="s">
        <v>1062</v>
      </c>
      <c r="F51" s="91" t="s">
        <v>1062</v>
      </c>
      <c r="G51" s="29" t="s">
        <v>1062</v>
      </c>
      <c r="H51" s="108" t="s">
        <v>1062</v>
      </c>
      <c r="J51" s="97"/>
      <c r="N51" s="93"/>
      <c r="Q51" s="50" t="str">
        <f ca="1">IF(TYPE(MATCH(MID($B$3,6,4),OFFSET('Khối 10'!$F$5,Q50,0):'Khối 10'!$F$550,0)+Q50)=16,"",MATCH(MID($B$3,6,4),OFFSET('Khối 10'!$F$5,Q50,0):'Khối 10'!$F$550,0)+Q50)</f>
        <v/>
      </c>
    </row>
    <row r="52" spans="1:17" ht="11.25" customHeight="1" x14ac:dyDescent="0.25"/>
    <row r="53" spans="1:17" hidden="1" x14ac:dyDescent="0.25">
      <c r="A53" s="59" t="s">
        <v>10</v>
      </c>
      <c r="B53" s="59" t="s">
        <v>8</v>
      </c>
      <c r="C53" s="94" t="s">
        <v>1057</v>
      </c>
      <c r="D53" s="94" t="s">
        <v>1058</v>
      </c>
      <c r="F53" s="94" t="s">
        <v>1059</v>
      </c>
      <c r="G53" s="95" t="s">
        <v>41</v>
      </c>
    </row>
    <row r="54" spans="1:17" hidden="1" x14ac:dyDescent="0.25">
      <c r="A54" s="28">
        <f>COUNTIF($D$5:$D$51,A53)</f>
        <v>22</v>
      </c>
      <c r="B54" s="28">
        <f>COUNTIF($D$5:$D$51,B53)</f>
        <v>24</v>
      </c>
      <c r="C54" s="28">
        <f>COUNTIF($G$5:$G$51,1)</f>
        <v>10</v>
      </c>
      <c r="D54" s="28">
        <f>COUNTIF($G$5:$G$51,2)</f>
        <v>21</v>
      </c>
      <c r="F54" s="28">
        <f>COUNTIF($G$5:$G$51,3)</f>
        <v>14</v>
      </c>
      <c r="G54" s="28">
        <f>COUNTIF($H$5:$H$51,G53)</f>
        <v>1</v>
      </c>
    </row>
    <row r="55" spans="1:17" ht="9.75" hidden="1" customHeight="1" x14ac:dyDescent="0.25"/>
    <row r="56" spans="1:17" hidden="1" x14ac:dyDescent="0.25">
      <c r="A56" s="123" t="s">
        <v>463</v>
      </c>
      <c r="B56" s="123"/>
      <c r="C56" s="123"/>
      <c r="D56" s="123"/>
      <c r="E56" s="123"/>
      <c r="F56" s="123"/>
      <c r="G56" s="123"/>
      <c r="H56" s="123"/>
      <c r="I56" s="123"/>
    </row>
    <row r="57" spans="1:17" hidden="1" x14ac:dyDescent="0.25">
      <c r="A57" s="94" t="s">
        <v>464</v>
      </c>
      <c r="B57" s="94" t="s">
        <v>466</v>
      </c>
      <c r="C57" s="94" t="s">
        <v>467</v>
      </c>
      <c r="D57" s="94" t="s">
        <v>468</v>
      </c>
      <c r="E57" s="94" t="s">
        <v>1044</v>
      </c>
      <c r="F57" s="94" t="s">
        <v>1044</v>
      </c>
      <c r="G57" s="94" t="s">
        <v>465</v>
      </c>
      <c r="H57" s="94" t="s">
        <v>469</v>
      </c>
      <c r="I57" s="98" t="s">
        <v>40</v>
      </c>
    </row>
    <row r="58" spans="1:17" hidden="1" x14ac:dyDescent="0.25">
      <c r="A58" s="28">
        <f>COUNTIF($F$5:$F$51,A57)</f>
        <v>0</v>
      </c>
      <c r="B58" s="28">
        <f>COUNTIF($F$5:$F$51,B57)-COUNTIF($F$5:$F$51,A57)</f>
        <v>0</v>
      </c>
      <c r="C58" s="28">
        <f>COUNTIF($F$5:$F$51,C57)-COUNTIF($F$5:$F$51,B57)</f>
        <v>1</v>
      </c>
      <c r="D58" s="28">
        <f>COUNTIF($F$5:$F$51,D57)-COUNTIF($F$5:$F$51,C57)</f>
        <v>7</v>
      </c>
      <c r="E58" s="28">
        <f>COUNTIF($F$5:$F$51,E57)-COUNTIF($F$5:$F$51,D57)</f>
        <v>7</v>
      </c>
      <c r="F58" s="28">
        <f>COUNTIF($F$5:$F$51,F57)-COUNTIF($F$5:$F$51,D57)</f>
        <v>7</v>
      </c>
      <c r="G58" s="28">
        <f>COUNTIF($F$5:$F$51,G57)-COUNTIF($F$5:$F$51,F57)</f>
        <v>26</v>
      </c>
      <c r="H58" s="28">
        <f>COUNTIF($F$5:$F$51,H57)</f>
        <v>4</v>
      </c>
      <c r="I58" s="99">
        <f>AVERAGE($F$5:$F$51)</f>
        <v>21.766666666666666</v>
      </c>
    </row>
    <row r="59" spans="1:17" hidden="1" x14ac:dyDescent="0.25"/>
    <row r="60" spans="1:17" hidden="1" x14ac:dyDescent="0.25"/>
    <row r="61" spans="1:17" hidden="1" x14ac:dyDescent="0.25"/>
  </sheetData>
  <mergeCells count="2">
    <mergeCell ref="A56:I56"/>
    <mergeCell ref="A2:H2"/>
  </mergeCells>
  <pageMargins left="0.65" right="0" top="0.25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zoomScale="85" zoomScaleNormal="85" workbookViewId="0">
      <selection activeCell="J1" sqref="J1"/>
    </sheetView>
  </sheetViews>
  <sheetFormatPr defaultRowHeight="15" x14ac:dyDescent="0.25"/>
  <cols>
    <col min="1" max="1" width="6.28515625" style="27" customWidth="1"/>
    <col min="2" max="2" width="25.42578125" style="27" customWidth="1"/>
    <col min="3" max="3" width="13.5703125" style="27" customWidth="1"/>
    <col min="4" max="4" width="11.140625" style="27" customWidth="1"/>
    <col min="5" max="5" width="14.85546875" style="27" hidden="1" customWidth="1"/>
    <col min="6" max="6" width="11.5703125" style="27" hidden="1" customWidth="1"/>
    <col min="7" max="7" width="9.42578125" style="27" hidden="1" customWidth="1"/>
    <col min="8" max="8" width="25.85546875" style="27" customWidth="1"/>
    <col min="9" max="10" width="9.42578125" style="27" customWidth="1"/>
    <col min="11" max="11" width="9.28515625" style="27" customWidth="1"/>
    <col min="12" max="12" width="10.28515625" style="27" customWidth="1"/>
    <col min="13" max="13" width="8" style="27" customWidth="1"/>
    <col min="14" max="14" width="9.140625" style="27" customWidth="1"/>
    <col min="15" max="16" width="9.140625" style="27"/>
    <col min="17" max="17" width="9.140625" style="27" hidden="1" customWidth="1"/>
    <col min="18" max="16384" width="9.140625" style="27"/>
  </cols>
  <sheetData>
    <row r="1" spans="1:17" s="24" customFormat="1" ht="17.25" customHeight="1" x14ac:dyDescent="0.25">
      <c r="A1" s="17" t="s">
        <v>18</v>
      </c>
      <c r="B1" s="18"/>
      <c r="C1" s="19"/>
      <c r="D1" s="19"/>
      <c r="E1" s="19"/>
      <c r="F1" s="18"/>
      <c r="G1" s="19"/>
      <c r="H1" s="20" t="s">
        <v>1075</v>
      </c>
      <c r="J1" s="20"/>
    </row>
    <row r="2" spans="1:17" s="24" customFormat="1" ht="20.25" customHeight="1" x14ac:dyDescent="0.25">
      <c r="A2" s="124" t="s">
        <v>1056</v>
      </c>
      <c r="B2" s="124"/>
      <c r="C2" s="124"/>
      <c r="D2" s="124"/>
      <c r="E2" s="124"/>
      <c r="F2" s="124"/>
      <c r="G2" s="124"/>
      <c r="H2" s="124"/>
      <c r="I2" s="88"/>
      <c r="J2" s="58"/>
      <c r="K2" s="88"/>
      <c r="L2" s="88"/>
      <c r="M2" s="88"/>
    </row>
    <row r="3" spans="1:17" s="24" customFormat="1" ht="18.75" customHeight="1" x14ac:dyDescent="0.25">
      <c r="B3" s="48" t="s">
        <v>1047</v>
      </c>
      <c r="C3" s="48" t="s">
        <v>1073</v>
      </c>
      <c r="F3" s="47"/>
      <c r="G3" s="47"/>
      <c r="H3" s="47"/>
      <c r="I3" s="89"/>
      <c r="J3" s="89"/>
      <c r="K3" s="89"/>
      <c r="L3" s="89"/>
    </row>
    <row r="4" spans="1:17" s="26" customFormat="1" ht="19.5" customHeight="1" x14ac:dyDescent="0.25">
      <c r="A4" s="25" t="s">
        <v>0</v>
      </c>
      <c r="B4" s="25" t="s">
        <v>26</v>
      </c>
      <c r="C4" s="25" t="s">
        <v>1</v>
      </c>
      <c r="D4" s="101" t="s">
        <v>2</v>
      </c>
      <c r="E4" s="25" t="s">
        <v>21</v>
      </c>
      <c r="F4" s="41" t="s">
        <v>463</v>
      </c>
      <c r="G4" s="102" t="s">
        <v>87</v>
      </c>
      <c r="H4" s="25" t="s">
        <v>24</v>
      </c>
      <c r="I4" s="89"/>
      <c r="J4" s="96"/>
      <c r="K4" s="90"/>
      <c r="L4" s="90"/>
    </row>
    <row r="5" spans="1:17" ht="15" customHeight="1" x14ac:dyDescent="0.25">
      <c r="A5" s="100">
        <v>1</v>
      </c>
      <c r="B5" s="32" t="s">
        <v>500</v>
      </c>
      <c r="C5" s="29" t="s">
        <v>117</v>
      </c>
      <c r="D5" s="29" t="s">
        <v>10</v>
      </c>
      <c r="E5" s="29" t="s">
        <v>67</v>
      </c>
      <c r="F5" s="91">
        <v>19.75</v>
      </c>
      <c r="G5" s="29">
        <v>2</v>
      </c>
      <c r="H5" s="108" t="s">
        <v>1062</v>
      </c>
      <c r="J5" s="97"/>
      <c r="N5" s="92"/>
      <c r="Q5" s="49">
        <f>IF(TYPE(MATCH(MID($B$3,6,4),DSLop,0))=16,"",MATCH(MID($B$3,6,4),DSLop,0))</f>
        <v>228</v>
      </c>
    </row>
    <row r="6" spans="1:17" ht="15" customHeight="1" x14ac:dyDescent="0.25">
      <c r="A6" s="100">
        <v>2</v>
      </c>
      <c r="B6" s="32" t="s">
        <v>778</v>
      </c>
      <c r="C6" s="29" t="s">
        <v>179</v>
      </c>
      <c r="D6" s="29" t="s">
        <v>8</v>
      </c>
      <c r="E6" s="29" t="s">
        <v>67</v>
      </c>
      <c r="F6" s="91">
        <v>20.5</v>
      </c>
      <c r="G6" s="29">
        <v>3</v>
      </c>
      <c r="H6" s="108" t="s">
        <v>1062</v>
      </c>
      <c r="J6" s="97"/>
      <c r="N6" s="93"/>
      <c r="Q6" s="50">
        <f ca="1">IF(TYPE(MATCH(MID($B$3,6,4),OFFSET('Khối 10'!$F$5,Q5,0):'Khối 10'!$F$550,0)+Q5)=16,"",MATCH(MID($B$3,6,4),OFFSET('Khối 10'!$F$5,Q5,0):'Khối 10'!$F$550,0)+Q5)</f>
        <v>229</v>
      </c>
    </row>
    <row r="7" spans="1:17" ht="15" customHeight="1" x14ac:dyDescent="0.25">
      <c r="A7" s="100">
        <v>3</v>
      </c>
      <c r="B7" s="32" t="s">
        <v>997</v>
      </c>
      <c r="C7" s="29" t="s">
        <v>441</v>
      </c>
      <c r="D7" s="29" t="s">
        <v>10</v>
      </c>
      <c r="E7" s="29" t="s">
        <v>67</v>
      </c>
      <c r="F7" s="91">
        <v>21.75</v>
      </c>
      <c r="G7" s="29">
        <v>3</v>
      </c>
      <c r="H7" s="108" t="s">
        <v>1062</v>
      </c>
      <c r="J7" s="97"/>
      <c r="N7" s="93"/>
      <c r="Q7" s="50">
        <f ca="1">IF(TYPE(MATCH(MID($B$3,6,4),OFFSET('Khối 10'!$F$5,Q6,0):'Khối 10'!$F$550,0)+Q6)=16,"",MATCH(MID($B$3,6,4),OFFSET('Khối 10'!$F$5,Q6,0):'Khối 10'!$F$550,0)+Q6)</f>
        <v>230</v>
      </c>
    </row>
    <row r="8" spans="1:17" ht="15" customHeight="1" x14ac:dyDescent="0.25">
      <c r="A8" s="100">
        <v>4</v>
      </c>
      <c r="B8" s="32" t="s">
        <v>522</v>
      </c>
      <c r="C8" s="29" t="s">
        <v>143</v>
      </c>
      <c r="D8" s="29" t="s">
        <v>10</v>
      </c>
      <c r="E8" s="29" t="s">
        <v>67</v>
      </c>
      <c r="F8" s="91">
        <v>21.25</v>
      </c>
      <c r="G8" s="29">
        <v>2</v>
      </c>
      <c r="H8" s="108" t="s">
        <v>1062</v>
      </c>
      <c r="J8" s="97"/>
      <c r="N8" s="93"/>
      <c r="Q8" s="50">
        <f ca="1">IF(TYPE(MATCH(MID($B$3,6,4),OFFSET('Khối 10'!$F$5,Q7,0):'Khối 10'!$F$550,0)+Q7)=16,"",MATCH(MID($B$3,6,4),OFFSET('Khối 10'!$F$5,Q7,0):'Khối 10'!$F$550,0)+Q7)</f>
        <v>231</v>
      </c>
    </row>
    <row r="9" spans="1:17" ht="15" customHeight="1" x14ac:dyDescent="0.25">
      <c r="A9" s="100">
        <v>5</v>
      </c>
      <c r="B9" s="32" t="s">
        <v>782</v>
      </c>
      <c r="C9" s="29" t="s">
        <v>339</v>
      </c>
      <c r="D9" s="29" t="s">
        <v>10</v>
      </c>
      <c r="E9" s="29" t="s">
        <v>67</v>
      </c>
      <c r="F9" s="91">
        <v>23</v>
      </c>
      <c r="G9" s="29">
        <v>1</v>
      </c>
      <c r="H9" s="108" t="s">
        <v>1062</v>
      </c>
      <c r="J9" s="97"/>
      <c r="N9" s="93"/>
      <c r="Q9" s="50">
        <f ca="1">IF(TYPE(MATCH(MID($B$3,6,4),OFFSET('Khối 10'!$F$5,Q8,0):'Khối 10'!$F$550,0)+Q8)=16,"",MATCH(MID($B$3,6,4),OFFSET('Khối 10'!$F$5,Q8,0):'Khối 10'!$F$550,0)+Q8)</f>
        <v>232</v>
      </c>
    </row>
    <row r="10" spans="1:17" ht="15" customHeight="1" x14ac:dyDescent="0.25">
      <c r="A10" s="100">
        <v>6</v>
      </c>
      <c r="B10" s="32" t="s">
        <v>537</v>
      </c>
      <c r="C10" s="29" t="s">
        <v>160</v>
      </c>
      <c r="D10" s="29" t="s">
        <v>8</v>
      </c>
      <c r="E10" s="29" t="s">
        <v>67</v>
      </c>
      <c r="F10" s="91">
        <v>22.5</v>
      </c>
      <c r="G10" s="29">
        <v>1</v>
      </c>
      <c r="H10" s="108" t="s">
        <v>1062</v>
      </c>
      <c r="J10" s="97"/>
      <c r="N10" s="93"/>
      <c r="Q10" s="50">
        <f ca="1">IF(TYPE(MATCH(MID($B$3,6,4),OFFSET('Khối 10'!$F$5,Q9,0):'Khối 10'!$F$550,0)+Q9)=16,"",MATCH(MID($B$3,6,4),OFFSET('Khối 10'!$F$5,Q9,0):'Khối 10'!$F$550,0)+Q9)</f>
        <v>233</v>
      </c>
    </row>
    <row r="11" spans="1:17" ht="15" customHeight="1" x14ac:dyDescent="0.25">
      <c r="A11" s="100">
        <v>7</v>
      </c>
      <c r="B11" s="32" t="s">
        <v>539</v>
      </c>
      <c r="C11" s="29" t="s">
        <v>162</v>
      </c>
      <c r="D11" s="29" t="s">
        <v>8</v>
      </c>
      <c r="E11" s="29" t="s">
        <v>67</v>
      </c>
      <c r="F11" s="91">
        <v>23.5</v>
      </c>
      <c r="G11" s="29">
        <v>2</v>
      </c>
      <c r="H11" s="108" t="s">
        <v>1062</v>
      </c>
      <c r="J11" s="97"/>
      <c r="N11" s="93"/>
      <c r="Q11" s="50">
        <f ca="1">IF(TYPE(MATCH(MID($B$3,6,4),OFFSET('Khối 10'!$F$5,Q10,0):'Khối 10'!$F$550,0)+Q10)=16,"",MATCH(MID($B$3,6,4),OFFSET('Khối 10'!$F$5,Q10,0):'Khối 10'!$F$550,0)+Q10)</f>
        <v>234</v>
      </c>
    </row>
    <row r="12" spans="1:17" ht="15" customHeight="1" x14ac:dyDescent="0.25">
      <c r="A12" s="100">
        <v>8</v>
      </c>
      <c r="B12" s="32" t="s">
        <v>531</v>
      </c>
      <c r="C12" s="29" t="s">
        <v>155</v>
      </c>
      <c r="D12" s="29" t="s">
        <v>10</v>
      </c>
      <c r="E12" s="29" t="s">
        <v>67</v>
      </c>
      <c r="F12" s="91">
        <v>23.5</v>
      </c>
      <c r="G12" s="29">
        <v>2</v>
      </c>
      <c r="H12" s="108" t="s">
        <v>1062</v>
      </c>
      <c r="J12" s="97"/>
      <c r="N12" s="93"/>
      <c r="Q12" s="50">
        <f ca="1">IF(TYPE(MATCH(MID($B$3,6,4),OFFSET('Khối 10'!$F$5,Q11,0):'Khối 10'!$F$550,0)+Q11)=16,"",MATCH(MID($B$3,6,4),OFFSET('Khối 10'!$F$5,Q11,0):'Khối 10'!$F$550,0)+Q11)</f>
        <v>235</v>
      </c>
    </row>
    <row r="13" spans="1:17" ht="15" customHeight="1" x14ac:dyDescent="0.25">
      <c r="A13" s="100">
        <v>9</v>
      </c>
      <c r="B13" s="32" t="s">
        <v>970</v>
      </c>
      <c r="C13" s="29" t="s">
        <v>429</v>
      </c>
      <c r="D13" s="29" t="s">
        <v>8</v>
      </c>
      <c r="E13" s="29" t="s">
        <v>67</v>
      </c>
      <c r="F13" s="91">
        <v>21.5</v>
      </c>
      <c r="G13" s="29">
        <v>3</v>
      </c>
      <c r="H13" s="108" t="s">
        <v>1062</v>
      </c>
      <c r="J13" s="97"/>
      <c r="N13" s="93"/>
      <c r="Q13" s="50">
        <f ca="1">IF(TYPE(MATCH(MID($B$3,6,4),OFFSET('Khối 10'!$F$5,Q12,0):'Khối 10'!$F$550,0)+Q12)=16,"",MATCH(MID($B$3,6,4),OFFSET('Khối 10'!$F$5,Q12,0):'Khối 10'!$F$550,0)+Q12)</f>
        <v>236</v>
      </c>
    </row>
    <row r="14" spans="1:17" ht="15" customHeight="1" x14ac:dyDescent="0.25">
      <c r="A14" s="100">
        <v>10</v>
      </c>
      <c r="B14" s="32" t="s">
        <v>566</v>
      </c>
      <c r="C14" s="29" t="s">
        <v>108</v>
      </c>
      <c r="D14" s="29" t="s">
        <v>10</v>
      </c>
      <c r="E14" s="29" t="s">
        <v>67</v>
      </c>
      <c r="F14" s="91">
        <v>21.25</v>
      </c>
      <c r="G14" s="29">
        <v>1</v>
      </c>
      <c r="H14" s="108" t="s">
        <v>1062</v>
      </c>
      <c r="J14" s="97"/>
      <c r="N14" s="93"/>
      <c r="Q14" s="50">
        <f ca="1">IF(TYPE(MATCH(MID($B$3,6,4),OFFSET('Khối 10'!$F$5,Q13,0):'Khối 10'!$F$550,0)+Q13)=16,"",MATCH(MID($B$3,6,4),OFFSET('Khối 10'!$F$5,Q13,0):'Khối 10'!$F$550,0)+Q13)</f>
        <v>237</v>
      </c>
    </row>
    <row r="15" spans="1:17" ht="15" customHeight="1" x14ac:dyDescent="0.25">
      <c r="A15" s="100">
        <v>11</v>
      </c>
      <c r="B15" s="32" t="s">
        <v>857</v>
      </c>
      <c r="C15" s="29" t="s">
        <v>244</v>
      </c>
      <c r="D15" s="29" t="s">
        <v>10</v>
      </c>
      <c r="E15" s="29" t="s">
        <v>67</v>
      </c>
      <c r="F15" s="91">
        <v>20.25</v>
      </c>
      <c r="G15" s="29">
        <v>2</v>
      </c>
      <c r="H15" s="108" t="s">
        <v>1062</v>
      </c>
      <c r="J15" s="97"/>
      <c r="N15" s="93"/>
      <c r="Q15" s="50">
        <f ca="1">IF(TYPE(MATCH(MID($B$3,6,4),OFFSET('Khối 10'!$F$5,Q14,0):'Khối 10'!$F$550,0)+Q14)=16,"",MATCH(MID($B$3,6,4),OFFSET('Khối 10'!$F$5,Q14,0):'Khối 10'!$F$550,0)+Q14)</f>
        <v>238</v>
      </c>
    </row>
    <row r="16" spans="1:17" ht="15" customHeight="1" x14ac:dyDescent="0.25">
      <c r="A16" s="100">
        <v>12</v>
      </c>
      <c r="B16" s="32" t="s">
        <v>792</v>
      </c>
      <c r="C16" s="29" t="s">
        <v>344</v>
      </c>
      <c r="D16" s="29" t="s">
        <v>10</v>
      </c>
      <c r="E16" s="29" t="s">
        <v>67</v>
      </c>
      <c r="F16" s="91">
        <v>25.5</v>
      </c>
      <c r="G16" s="29">
        <v>3</v>
      </c>
      <c r="H16" s="108" t="s">
        <v>1062</v>
      </c>
      <c r="J16" s="97"/>
      <c r="N16" s="93"/>
      <c r="Q16" s="50">
        <f ca="1">IF(TYPE(MATCH(MID($B$3,6,4),OFFSET('Khối 10'!$F$5,Q15,0):'Khối 10'!$F$550,0)+Q15)=16,"",MATCH(MID($B$3,6,4),OFFSET('Khối 10'!$F$5,Q15,0):'Khối 10'!$F$550,0)+Q15)</f>
        <v>239</v>
      </c>
    </row>
    <row r="17" spans="1:17" ht="15" customHeight="1" x14ac:dyDescent="0.25">
      <c r="A17" s="100">
        <v>13</v>
      </c>
      <c r="B17" s="32" t="s">
        <v>1026</v>
      </c>
      <c r="C17" s="29" t="s">
        <v>237</v>
      </c>
      <c r="D17" s="29" t="s">
        <v>10</v>
      </c>
      <c r="E17" s="29" t="s">
        <v>67</v>
      </c>
      <c r="F17" s="91">
        <v>20.25</v>
      </c>
      <c r="G17" s="29">
        <v>3</v>
      </c>
      <c r="H17" s="108" t="s">
        <v>1062</v>
      </c>
      <c r="J17" s="97"/>
      <c r="N17" s="93"/>
      <c r="Q17" s="50">
        <f ca="1">IF(TYPE(MATCH(MID($B$3,6,4),OFFSET('Khối 10'!$F$5,Q16,0):'Khối 10'!$F$550,0)+Q16)=16,"",MATCH(MID($B$3,6,4),OFFSET('Khối 10'!$F$5,Q16,0):'Khối 10'!$F$550,0)+Q16)</f>
        <v>240</v>
      </c>
    </row>
    <row r="18" spans="1:17" ht="15" customHeight="1" x14ac:dyDescent="0.25">
      <c r="A18" s="100">
        <v>14</v>
      </c>
      <c r="B18" s="32" t="s">
        <v>572</v>
      </c>
      <c r="C18" s="29" t="s">
        <v>193</v>
      </c>
      <c r="D18" s="29" t="s">
        <v>10</v>
      </c>
      <c r="E18" s="29" t="s">
        <v>67</v>
      </c>
      <c r="F18" s="91">
        <v>27.5</v>
      </c>
      <c r="G18" s="29">
        <v>1</v>
      </c>
      <c r="H18" s="108" t="s">
        <v>1062</v>
      </c>
      <c r="J18" s="97"/>
      <c r="N18" s="93"/>
      <c r="Q18" s="50">
        <f ca="1">IF(TYPE(MATCH(MID($B$3,6,4),OFFSET('Khối 10'!$F$5,Q17,0):'Khối 10'!$F$550,0)+Q17)=16,"",MATCH(MID($B$3,6,4),OFFSET('Khối 10'!$F$5,Q17,0):'Khối 10'!$F$550,0)+Q17)</f>
        <v>241</v>
      </c>
    </row>
    <row r="19" spans="1:17" ht="15" customHeight="1" x14ac:dyDescent="0.25">
      <c r="A19" s="100">
        <v>15</v>
      </c>
      <c r="B19" s="32" t="s">
        <v>975</v>
      </c>
      <c r="C19" s="29" t="s">
        <v>431</v>
      </c>
      <c r="D19" s="29" t="s">
        <v>8</v>
      </c>
      <c r="E19" s="29" t="s">
        <v>67</v>
      </c>
      <c r="F19" s="91">
        <v>21</v>
      </c>
      <c r="G19" s="29">
        <v>3</v>
      </c>
      <c r="H19" s="108" t="s">
        <v>1062</v>
      </c>
      <c r="J19" s="97"/>
      <c r="N19" s="93"/>
      <c r="Q19" s="50">
        <f ca="1">IF(TYPE(MATCH(MID($B$3,6,4),OFFSET('Khối 10'!$F$5,Q18,0):'Khối 10'!$F$550,0)+Q18)=16,"",MATCH(MID($B$3,6,4),OFFSET('Khối 10'!$F$5,Q18,0):'Khối 10'!$F$550,0)+Q18)</f>
        <v>242</v>
      </c>
    </row>
    <row r="20" spans="1:17" ht="15" customHeight="1" x14ac:dyDescent="0.25">
      <c r="A20" s="100">
        <v>16</v>
      </c>
      <c r="B20" s="32" t="s">
        <v>833</v>
      </c>
      <c r="C20" s="29" t="s">
        <v>369</v>
      </c>
      <c r="D20" s="29" t="s">
        <v>10</v>
      </c>
      <c r="E20" s="29" t="s">
        <v>67</v>
      </c>
      <c r="F20" s="91">
        <v>21</v>
      </c>
      <c r="G20" s="29">
        <v>2</v>
      </c>
      <c r="H20" s="108" t="s">
        <v>1062</v>
      </c>
      <c r="J20" s="97"/>
      <c r="N20" s="93"/>
      <c r="Q20" s="50">
        <f ca="1">IF(TYPE(MATCH(MID($B$3,6,4),OFFSET('Khối 10'!$F$5,Q19,0):'Khối 10'!$F$550,0)+Q19)=16,"",MATCH(MID($B$3,6,4),OFFSET('Khối 10'!$F$5,Q19,0):'Khối 10'!$F$550,0)+Q19)</f>
        <v>243</v>
      </c>
    </row>
    <row r="21" spans="1:17" ht="15" customHeight="1" x14ac:dyDescent="0.25">
      <c r="A21" s="100">
        <v>17</v>
      </c>
      <c r="B21" s="32" t="s">
        <v>953</v>
      </c>
      <c r="C21" s="29" t="s">
        <v>396</v>
      </c>
      <c r="D21" s="29" t="s">
        <v>8</v>
      </c>
      <c r="E21" s="29" t="s">
        <v>67</v>
      </c>
      <c r="F21" s="91">
        <v>21.25</v>
      </c>
      <c r="G21" s="29">
        <v>3</v>
      </c>
      <c r="H21" s="108" t="s">
        <v>1062</v>
      </c>
      <c r="J21" s="97"/>
      <c r="N21" s="93"/>
      <c r="Q21" s="50">
        <f ca="1">IF(TYPE(MATCH(MID($B$3,6,4),OFFSET('Khối 10'!$F$5,Q20,0):'Khối 10'!$F$550,0)+Q20)=16,"",MATCH(MID($B$3,6,4),OFFSET('Khối 10'!$F$5,Q20,0):'Khối 10'!$F$550,0)+Q20)</f>
        <v>244</v>
      </c>
    </row>
    <row r="22" spans="1:17" ht="15" customHeight="1" x14ac:dyDescent="0.25">
      <c r="A22" s="100">
        <v>18</v>
      </c>
      <c r="B22" s="32" t="s">
        <v>577</v>
      </c>
      <c r="C22" s="29" t="s">
        <v>144</v>
      </c>
      <c r="D22" s="29" t="s">
        <v>8</v>
      </c>
      <c r="E22" s="29" t="s">
        <v>67</v>
      </c>
      <c r="F22" s="91">
        <v>23.25</v>
      </c>
      <c r="G22" s="29">
        <v>2</v>
      </c>
      <c r="H22" s="108" t="s">
        <v>1062</v>
      </c>
      <c r="J22" s="97"/>
      <c r="N22" s="93"/>
      <c r="Q22" s="50">
        <f ca="1">IF(TYPE(MATCH(MID($B$3,6,4),OFFSET('Khối 10'!$F$5,Q21,0):'Khối 10'!$F$550,0)+Q21)=16,"",MATCH(MID($B$3,6,4),OFFSET('Khối 10'!$F$5,Q21,0):'Khối 10'!$F$550,0)+Q21)</f>
        <v>245</v>
      </c>
    </row>
    <row r="23" spans="1:17" ht="15" customHeight="1" x14ac:dyDescent="0.25">
      <c r="A23" s="100">
        <v>19</v>
      </c>
      <c r="B23" s="32" t="s">
        <v>591</v>
      </c>
      <c r="C23" s="29" t="s">
        <v>91</v>
      </c>
      <c r="D23" s="29" t="s">
        <v>8</v>
      </c>
      <c r="E23" s="29" t="s">
        <v>67</v>
      </c>
      <c r="F23" s="91">
        <v>25.5</v>
      </c>
      <c r="G23" s="29">
        <v>2</v>
      </c>
      <c r="H23" s="108" t="s">
        <v>1062</v>
      </c>
      <c r="J23" s="97"/>
      <c r="N23" s="93"/>
      <c r="Q23" s="50">
        <f ca="1">IF(TYPE(MATCH(MID($B$3,6,4),OFFSET('Khối 10'!$F$5,Q22,0):'Khối 10'!$F$550,0)+Q22)=16,"",MATCH(MID($B$3,6,4),OFFSET('Khối 10'!$F$5,Q22,0):'Khối 10'!$F$550,0)+Q22)</f>
        <v>246</v>
      </c>
    </row>
    <row r="24" spans="1:17" ht="15" customHeight="1" x14ac:dyDescent="0.25">
      <c r="A24" s="100">
        <v>20</v>
      </c>
      <c r="B24" s="32" t="s">
        <v>605</v>
      </c>
      <c r="C24" s="29" t="s">
        <v>221</v>
      </c>
      <c r="D24" s="29" t="s">
        <v>8</v>
      </c>
      <c r="E24" s="29" t="s">
        <v>67</v>
      </c>
      <c r="F24" s="91">
        <v>20.5</v>
      </c>
      <c r="G24" s="29">
        <v>1</v>
      </c>
      <c r="H24" s="108" t="s">
        <v>1062</v>
      </c>
      <c r="J24" s="97"/>
      <c r="N24" s="93"/>
      <c r="Q24" s="50">
        <f ca="1">IF(TYPE(MATCH(MID($B$3,6,4),OFFSET('Khối 10'!$F$5,Q23,0):'Khối 10'!$F$550,0)+Q23)=16,"",MATCH(MID($B$3,6,4),OFFSET('Khối 10'!$F$5,Q23,0):'Khối 10'!$F$550,0)+Q23)</f>
        <v>247</v>
      </c>
    </row>
    <row r="25" spans="1:17" ht="15" customHeight="1" x14ac:dyDescent="0.25">
      <c r="A25" s="100">
        <v>21</v>
      </c>
      <c r="B25" s="32" t="s">
        <v>981</v>
      </c>
      <c r="C25" s="29" t="s">
        <v>344</v>
      </c>
      <c r="D25" s="29" t="s">
        <v>8</v>
      </c>
      <c r="E25" s="29" t="s">
        <v>67</v>
      </c>
      <c r="F25" s="91">
        <v>20.25</v>
      </c>
      <c r="G25" s="29">
        <v>3</v>
      </c>
      <c r="H25" s="108" t="s">
        <v>1062</v>
      </c>
      <c r="J25" s="97"/>
      <c r="N25" s="93"/>
      <c r="Q25" s="50">
        <f ca="1">IF(TYPE(MATCH(MID($B$3,6,4),OFFSET('Khối 10'!$F$5,Q24,0):'Khối 10'!$F$550,0)+Q24)=16,"",MATCH(MID($B$3,6,4),OFFSET('Khối 10'!$F$5,Q24,0):'Khối 10'!$F$550,0)+Q24)</f>
        <v>248</v>
      </c>
    </row>
    <row r="26" spans="1:17" ht="15" customHeight="1" x14ac:dyDescent="0.25">
      <c r="A26" s="100">
        <v>22</v>
      </c>
      <c r="B26" s="32" t="s">
        <v>867</v>
      </c>
      <c r="C26" s="29" t="s">
        <v>283</v>
      </c>
      <c r="D26" s="29" t="s">
        <v>8</v>
      </c>
      <c r="E26" s="29" t="s">
        <v>67</v>
      </c>
      <c r="F26" s="91">
        <v>24.25</v>
      </c>
      <c r="G26" s="29">
        <v>2</v>
      </c>
      <c r="H26" s="108" t="s">
        <v>1062</v>
      </c>
      <c r="J26" s="97"/>
      <c r="N26" s="93"/>
      <c r="Q26" s="50">
        <f ca="1">IF(TYPE(MATCH(MID($B$3,6,4),OFFSET('Khối 10'!$F$5,Q25,0):'Khối 10'!$F$550,0)+Q25)=16,"",MATCH(MID($B$3,6,4),OFFSET('Khối 10'!$F$5,Q25,0):'Khối 10'!$F$550,0)+Q25)</f>
        <v>249</v>
      </c>
    </row>
    <row r="27" spans="1:17" ht="15" customHeight="1" x14ac:dyDescent="0.25">
      <c r="A27" s="100">
        <v>23</v>
      </c>
      <c r="B27" s="32" t="s">
        <v>956</v>
      </c>
      <c r="C27" s="29" t="s">
        <v>423</v>
      </c>
      <c r="D27" s="29" t="s">
        <v>8</v>
      </c>
      <c r="E27" s="29" t="s">
        <v>67</v>
      </c>
      <c r="F27" s="91">
        <v>21</v>
      </c>
      <c r="G27" s="29">
        <v>3</v>
      </c>
      <c r="H27" s="108" t="s">
        <v>1062</v>
      </c>
      <c r="J27" s="97"/>
      <c r="N27" s="93"/>
      <c r="Q27" s="50">
        <f ca="1">IF(TYPE(MATCH(MID($B$3,6,4),OFFSET('Khối 10'!$F$5,Q26,0):'Khối 10'!$F$550,0)+Q26)=16,"",MATCH(MID($B$3,6,4),OFFSET('Khối 10'!$F$5,Q26,0):'Khối 10'!$F$550,0)+Q26)</f>
        <v>250</v>
      </c>
    </row>
    <row r="28" spans="1:17" ht="15" customHeight="1" x14ac:dyDescent="0.25">
      <c r="A28" s="100">
        <v>24</v>
      </c>
      <c r="B28" s="32" t="s">
        <v>631</v>
      </c>
      <c r="C28" s="29" t="s">
        <v>242</v>
      </c>
      <c r="D28" s="29" t="s">
        <v>8</v>
      </c>
      <c r="E28" s="29" t="s">
        <v>67</v>
      </c>
      <c r="F28" s="91">
        <v>22</v>
      </c>
      <c r="G28" s="29">
        <v>2</v>
      </c>
      <c r="H28" s="108" t="s">
        <v>1062</v>
      </c>
      <c r="J28" s="97"/>
      <c r="N28" s="93"/>
      <c r="Q28" s="50">
        <f ca="1">IF(TYPE(MATCH(MID($B$3,6,4),OFFSET('Khối 10'!$F$5,Q27,0):'Khối 10'!$F$550,0)+Q27)=16,"",MATCH(MID($B$3,6,4),OFFSET('Khối 10'!$F$5,Q27,0):'Khối 10'!$F$550,0)+Q27)</f>
        <v>251</v>
      </c>
    </row>
    <row r="29" spans="1:17" ht="15" customHeight="1" x14ac:dyDescent="0.25">
      <c r="A29" s="100">
        <v>25</v>
      </c>
      <c r="B29" s="32" t="s">
        <v>650</v>
      </c>
      <c r="C29" s="29" t="s">
        <v>244</v>
      </c>
      <c r="D29" s="29" t="s">
        <v>8</v>
      </c>
      <c r="E29" s="29" t="s">
        <v>67</v>
      </c>
      <c r="F29" s="91">
        <v>21</v>
      </c>
      <c r="G29" s="29">
        <v>2</v>
      </c>
      <c r="H29" s="108" t="s">
        <v>1062</v>
      </c>
      <c r="J29" s="97"/>
      <c r="N29" s="93"/>
      <c r="Q29" s="50">
        <f ca="1">IF(TYPE(MATCH(MID($B$3,6,4),OFFSET('Khối 10'!$F$5,Q28,0):'Khối 10'!$F$550,0)+Q28)=16,"",MATCH(MID($B$3,6,4),OFFSET('Khối 10'!$F$5,Q28,0):'Khối 10'!$F$550,0)+Q28)</f>
        <v>252</v>
      </c>
    </row>
    <row r="30" spans="1:17" ht="15" customHeight="1" x14ac:dyDescent="0.25">
      <c r="A30" s="100">
        <v>26</v>
      </c>
      <c r="B30" s="32" t="s">
        <v>957</v>
      </c>
      <c r="C30" s="29" t="s">
        <v>139</v>
      </c>
      <c r="D30" s="29" t="s">
        <v>10</v>
      </c>
      <c r="E30" s="29" t="s">
        <v>67</v>
      </c>
      <c r="F30" s="91">
        <v>20.75</v>
      </c>
      <c r="G30" s="29">
        <v>3</v>
      </c>
      <c r="H30" s="108" t="s">
        <v>1062</v>
      </c>
      <c r="J30" s="97"/>
      <c r="N30" s="93"/>
      <c r="Q30" s="50">
        <f ca="1">IF(TYPE(MATCH(MID($B$3,6,4),OFFSET('Khối 10'!$F$5,Q29,0):'Khối 10'!$F$550,0)+Q29)=16,"",MATCH(MID($B$3,6,4),OFFSET('Khối 10'!$F$5,Q29,0):'Khối 10'!$F$550,0)+Q29)</f>
        <v>253</v>
      </c>
    </row>
    <row r="31" spans="1:17" ht="15" customHeight="1" x14ac:dyDescent="0.25">
      <c r="A31" s="100">
        <v>27</v>
      </c>
      <c r="B31" s="32" t="s">
        <v>651</v>
      </c>
      <c r="C31" s="29" t="s">
        <v>258</v>
      </c>
      <c r="D31" s="29" t="s">
        <v>10</v>
      </c>
      <c r="E31" s="29" t="s">
        <v>67</v>
      </c>
      <c r="F31" s="91">
        <v>24.75</v>
      </c>
      <c r="G31" s="29">
        <v>2</v>
      </c>
      <c r="H31" s="108" t="s">
        <v>1062</v>
      </c>
      <c r="J31" s="97"/>
      <c r="N31" s="93"/>
      <c r="Q31" s="50">
        <f ca="1">IF(TYPE(MATCH(MID($B$3,6,4),OFFSET('Khối 10'!$F$5,Q30,0):'Khối 10'!$F$550,0)+Q30)=16,"",MATCH(MID($B$3,6,4),OFFSET('Khối 10'!$F$5,Q30,0):'Khối 10'!$F$550,0)+Q30)</f>
        <v>254</v>
      </c>
    </row>
    <row r="32" spans="1:17" ht="15" customHeight="1" x14ac:dyDescent="0.25">
      <c r="A32" s="100">
        <v>28</v>
      </c>
      <c r="B32" s="32" t="s">
        <v>655</v>
      </c>
      <c r="C32" s="29" t="s">
        <v>223</v>
      </c>
      <c r="D32" s="29" t="s">
        <v>10</v>
      </c>
      <c r="E32" s="29" t="s">
        <v>67</v>
      </c>
      <c r="F32" s="91">
        <v>20</v>
      </c>
      <c r="G32" s="29">
        <v>1</v>
      </c>
      <c r="H32" s="108" t="s">
        <v>1062</v>
      </c>
      <c r="J32" s="97"/>
      <c r="N32" s="93"/>
      <c r="Q32" s="50">
        <f ca="1">IF(TYPE(MATCH(MID($B$3,6,4),OFFSET('Khối 10'!$F$5,Q31,0):'Khối 10'!$F$550,0)+Q31)=16,"",MATCH(MID($B$3,6,4),OFFSET('Khối 10'!$F$5,Q31,0):'Khối 10'!$F$550,0)+Q31)</f>
        <v>255</v>
      </c>
    </row>
    <row r="33" spans="1:17" ht="15" customHeight="1" x14ac:dyDescent="0.25">
      <c r="A33" s="100">
        <v>29</v>
      </c>
      <c r="B33" s="32" t="s">
        <v>984</v>
      </c>
      <c r="C33" s="29" t="s">
        <v>120</v>
      </c>
      <c r="D33" s="29" t="s">
        <v>10</v>
      </c>
      <c r="E33" s="29" t="s">
        <v>67</v>
      </c>
      <c r="F33" s="91">
        <v>20.75</v>
      </c>
      <c r="G33" s="29">
        <v>3</v>
      </c>
      <c r="H33" s="108" t="s">
        <v>1062</v>
      </c>
      <c r="J33" s="97"/>
      <c r="N33" s="93"/>
      <c r="Q33" s="50">
        <f ca="1">IF(TYPE(MATCH(MID($B$3,6,4),OFFSET('Khối 10'!$F$5,Q32,0):'Khối 10'!$F$550,0)+Q32)=16,"",MATCH(MID($B$3,6,4),OFFSET('Khối 10'!$F$5,Q32,0):'Khối 10'!$F$550,0)+Q32)</f>
        <v>256</v>
      </c>
    </row>
    <row r="34" spans="1:17" ht="15" customHeight="1" x14ac:dyDescent="0.25">
      <c r="A34" s="100">
        <v>30</v>
      </c>
      <c r="B34" s="32" t="s">
        <v>674</v>
      </c>
      <c r="C34" s="29" t="s">
        <v>199</v>
      </c>
      <c r="D34" s="29" t="s">
        <v>10</v>
      </c>
      <c r="E34" s="29" t="s">
        <v>67</v>
      </c>
      <c r="F34" s="91">
        <v>25.25</v>
      </c>
      <c r="G34" s="29">
        <v>2</v>
      </c>
      <c r="H34" s="108" t="s">
        <v>1062</v>
      </c>
      <c r="J34" s="97"/>
      <c r="N34" s="93"/>
      <c r="Q34" s="50">
        <f ca="1">IF(TYPE(MATCH(MID($B$3,6,4),OFFSET('Khối 10'!$F$5,Q33,0):'Khối 10'!$F$550,0)+Q33)=16,"",MATCH(MID($B$3,6,4),OFFSET('Khối 10'!$F$5,Q33,0):'Khối 10'!$F$550,0)+Q33)</f>
        <v>257</v>
      </c>
    </row>
    <row r="35" spans="1:17" ht="15" customHeight="1" x14ac:dyDescent="0.25">
      <c r="A35" s="100">
        <v>31</v>
      </c>
      <c r="B35" s="32" t="s">
        <v>677</v>
      </c>
      <c r="C35" s="29" t="s">
        <v>154</v>
      </c>
      <c r="D35" s="29" t="s">
        <v>8</v>
      </c>
      <c r="E35" s="29" t="s">
        <v>67</v>
      </c>
      <c r="F35" s="91">
        <v>20</v>
      </c>
      <c r="G35" s="29">
        <v>1</v>
      </c>
      <c r="H35" s="108" t="s">
        <v>1062</v>
      </c>
      <c r="J35" s="97"/>
      <c r="N35" s="93"/>
      <c r="Q35" s="50">
        <f ca="1">IF(TYPE(MATCH(MID($B$3,6,4),OFFSET('Khối 10'!$F$5,Q34,0):'Khối 10'!$F$550,0)+Q34)=16,"",MATCH(MID($B$3,6,4),OFFSET('Khối 10'!$F$5,Q34,0):'Khối 10'!$F$550,0)+Q34)</f>
        <v>258</v>
      </c>
    </row>
    <row r="36" spans="1:17" ht="15" customHeight="1" x14ac:dyDescent="0.25">
      <c r="A36" s="100">
        <v>32</v>
      </c>
      <c r="B36" s="32" t="s">
        <v>687</v>
      </c>
      <c r="C36" s="29" t="s">
        <v>279</v>
      </c>
      <c r="D36" s="29" t="s">
        <v>8</v>
      </c>
      <c r="E36" s="29" t="s">
        <v>67</v>
      </c>
      <c r="F36" s="91">
        <v>20.25</v>
      </c>
      <c r="G36" s="29">
        <v>1</v>
      </c>
      <c r="H36" s="108" t="s">
        <v>1062</v>
      </c>
      <c r="J36" s="97"/>
      <c r="N36" s="93"/>
      <c r="Q36" s="50">
        <f ca="1">IF(TYPE(MATCH(MID($B$3,6,4),OFFSET('Khối 10'!$F$5,Q35,0):'Khối 10'!$F$550,0)+Q35)=16,"",MATCH(MID($B$3,6,4),OFFSET('Khối 10'!$F$5,Q35,0):'Khối 10'!$F$550,0)+Q35)</f>
        <v>259</v>
      </c>
    </row>
    <row r="37" spans="1:17" ht="15" customHeight="1" x14ac:dyDescent="0.25">
      <c r="A37" s="100">
        <v>33</v>
      </c>
      <c r="B37" s="32" t="s">
        <v>811</v>
      </c>
      <c r="C37" s="29" t="s">
        <v>214</v>
      </c>
      <c r="D37" s="29" t="s">
        <v>10</v>
      </c>
      <c r="E37" s="29" t="s">
        <v>67</v>
      </c>
      <c r="F37" s="91">
        <v>20</v>
      </c>
      <c r="G37" s="29">
        <v>2</v>
      </c>
      <c r="H37" s="108" t="s">
        <v>1062</v>
      </c>
      <c r="J37" s="97"/>
      <c r="N37" s="93"/>
      <c r="Q37" s="50">
        <f ca="1">IF(TYPE(MATCH(MID($B$3,6,4),OFFSET('Khối 10'!$F$5,Q36,0):'Khối 10'!$F$550,0)+Q36)=16,"",MATCH(MID($B$3,6,4),OFFSET('Khối 10'!$F$5,Q36,0):'Khối 10'!$F$550,0)+Q36)</f>
        <v>260</v>
      </c>
    </row>
    <row r="38" spans="1:17" ht="15" customHeight="1" x14ac:dyDescent="0.25">
      <c r="A38" s="100">
        <v>34</v>
      </c>
      <c r="B38" s="32" t="s">
        <v>705</v>
      </c>
      <c r="C38" s="29" t="s">
        <v>294</v>
      </c>
      <c r="D38" s="29" t="s">
        <v>8</v>
      </c>
      <c r="E38" s="29" t="s">
        <v>67</v>
      </c>
      <c r="F38" s="91">
        <v>19.5</v>
      </c>
      <c r="G38" s="29">
        <v>2</v>
      </c>
      <c r="H38" s="108" t="s">
        <v>1062</v>
      </c>
      <c r="J38" s="97"/>
      <c r="N38" s="93"/>
      <c r="Q38" s="50">
        <f ca="1">IF(TYPE(MATCH(MID($B$3,6,4),OFFSET('Khối 10'!$F$5,Q37,0):'Khối 10'!$F$550,0)+Q37)=16,"",MATCH(MID($B$3,6,4),OFFSET('Khối 10'!$F$5,Q37,0):'Khối 10'!$F$550,0)+Q37)</f>
        <v>261</v>
      </c>
    </row>
    <row r="39" spans="1:17" ht="15" customHeight="1" x14ac:dyDescent="0.25">
      <c r="A39" s="100">
        <v>35</v>
      </c>
      <c r="B39" s="32" t="s">
        <v>712</v>
      </c>
      <c r="C39" s="29" t="s">
        <v>264</v>
      </c>
      <c r="D39" s="29" t="s">
        <v>10</v>
      </c>
      <c r="E39" s="29" t="s">
        <v>67</v>
      </c>
      <c r="F39" s="91">
        <v>19.75</v>
      </c>
      <c r="G39" s="29">
        <v>1</v>
      </c>
      <c r="H39" s="108" t="s">
        <v>1062</v>
      </c>
      <c r="J39" s="97"/>
      <c r="N39" s="93"/>
      <c r="Q39" s="50">
        <f ca="1">IF(TYPE(MATCH(MID($B$3,6,4),OFFSET('Khối 10'!$F$5,Q38,0):'Khối 10'!$F$550,0)+Q38)=16,"",MATCH(MID($B$3,6,4),OFFSET('Khối 10'!$F$5,Q38,0):'Khối 10'!$F$550,0)+Q38)</f>
        <v>262</v>
      </c>
    </row>
    <row r="40" spans="1:17" ht="15" customHeight="1" x14ac:dyDescent="0.25">
      <c r="A40" s="100">
        <v>36</v>
      </c>
      <c r="B40" s="32" t="s">
        <v>722</v>
      </c>
      <c r="C40" s="29" t="s">
        <v>244</v>
      </c>
      <c r="D40" s="29" t="s">
        <v>8</v>
      </c>
      <c r="E40" s="29" t="s">
        <v>67</v>
      </c>
      <c r="F40" s="91">
        <v>22</v>
      </c>
      <c r="G40" s="29">
        <v>2</v>
      </c>
      <c r="H40" s="108" t="s">
        <v>1062</v>
      </c>
      <c r="J40" s="97"/>
      <c r="N40" s="93"/>
      <c r="Q40" s="50">
        <f ca="1">IF(TYPE(MATCH(MID($B$3,6,4),OFFSET('Khối 10'!$F$5,Q39,0):'Khối 10'!$F$550,0)+Q39)=16,"",MATCH(MID($B$3,6,4),OFFSET('Khối 10'!$F$5,Q39,0):'Khối 10'!$F$550,0)+Q39)</f>
        <v>263</v>
      </c>
    </row>
    <row r="41" spans="1:17" ht="15" customHeight="1" x14ac:dyDescent="0.25">
      <c r="A41" s="100">
        <v>37</v>
      </c>
      <c r="B41" s="32" t="s">
        <v>836</v>
      </c>
      <c r="C41" s="29" t="s">
        <v>370</v>
      </c>
      <c r="D41" s="29" t="s">
        <v>10</v>
      </c>
      <c r="E41" s="29" t="s">
        <v>67</v>
      </c>
      <c r="F41" s="91">
        <v>22.25</v>
      </c>
      <c r="G41" s="29">
        <v>3</v>
      </c>
      <c r="H41" s="108" t="s">
        <v>1062</v>
      </c>
      <c r="J41" s="97"/>
      <c r="N41" s="93"/>
      <c r="Q41" s="50">
        <f ca="1">IF(TYPE(MATCH(MID($B$3,6,4),OFFSET('Khối 10'!$F$5,Q40,0):'Khối 10'!$F$550,0)+Q40)=16,"",MATCH(MID($B$3,6,4),OFFSET('Khối 10'!$F$5,Q40,0):'Khối 10'!$F$550,0)+Q40)</f>
        <v>264</v>
      </c>
    </row>
    <row r="42" spans="1:17" ht="15" customHeight="1" x14ac:dyDescent="0.25">
      <c r="A42" s="100">
        <v>38</v>
      </c>
      <c r="B42" s="32" t="s">
        <v>913</v>
      </c>
      <c r="C42" s="29" t="s">
        <v>120</v>
      </c>
      <c r="D42" s="29" t="s">
        <v>10</v>
      </c>
      <c r="E42" s="29" t="s">
        <v>67</v>
      </c>
      <c r="F42" s="91">
        <v>21.5</v>
      </c>
      <c r="G42" s="29">
        <v>3</v>
      </c>
      <c r="H42" s="108" t="s">
        <v>1062</v>
      </c>
      <c r="J42" s="97"/>
      <c r="N42" s="93"/>
      <c r="Q42" s="50">
        <f ca="1">IF(TYPE(MATCH(MID($B$3,6,4),OFFSET('Khối 10'!$F$5,Q41,0):'Khối 10'!$F$550,0)+Q41)=16,"",MATCH(MID($B$3,6,4),OFFSET('Khối 10'!$F$5,Q41,0):'Khối 10'!$F$550,0)+Q41)</f>
        <v>265</v>
      </c>
    </row>
    <row r="43" spans="1:17" ht="15" customHeight="1" x14ac:dyDescent="0.25">
      <c r="A43" s="100">
        <v>39</v>
      </c>
      <c r="B43" s="32" t="s">
        <v>745</v>
      </c>
      <c r="C43" s="29" t="s">
        <v>313</v>
      </c>
      <c r="D43" s="29" t="s">
        <v>8</v>
      </c>
      <c r="E43" s="29" t="s">
        <v>67</v>
      </c>
      <c r="F43" s="91">
        <v>20.5</v>
      </c>
      <c r="G43" s="29">
        <v>2</v>
      </c>
      <c r="H43" s="108" t="s">
        <v>1062</v>
      </c>
      <c r="J43" s="97"/>
      <c r="N43" s="93"/>
      <c r="Q43" s="50">
        <f ca="1">IF(TYPE(MATCH(MID($B$3,6,4),OFFSET('Khối 10'!$F$5,Q42,0):'Khối 10'!$F$550,0)+Q42)=16,"",MATCH(MID($B$3,6,4),OFFSET('Khối 10'!$F$5,Q42,0):'Khối 10'!$F$550,0)+Q42)</f>
        <v>266</v>
      </c>
    </row>
    <row r="44" spans="1:17" ht="15" customHeight="1" x14ac:dyDescent="0.25">
      <c r="A44" s="100">
        <v>40</v>
      </c>
      <c r="B44" s="32" t="s">
        <v>1040</v>
      </c>
      <c r="C44" s="29" t="s">
        <v>1062</v>
      </c>
      <c r="D44" s="29" t="s">
        <v>10</v>
      </c>
      <c r="E44" s="29" t="s">
        <v>67</v>
      </c>
      <c r="F44" s="91" t="s">
        <v>1062</v>
      </c>
      <c r="G44" s="29" t="s">
        <v>1062</v>
      </c>
      <c r="H44" s="108" t="s">
        <v>41</v>
      </c>
      <c r="J44" s="97"/>
      <c r="N44" s="93"/>
      <c r="Q44" s="50">
        <f ca="1">IF(TYPE(MATCH(MID($B$3,6,4),OFFSET('Khối 10'!$F$5,Q43,0):'Khối 10'!$F$550,0)+Q43)=16,"",MATCH(MID($B$3,6,4),OFFSET('Khối 10'!$F$5,Q43,0):'Khối 10'!$F$550,0)+Q43)</f>
        <v>267</v>
      </c>
    </row>
    <row r="45" spans="1:17" ht="15" customHeight="1" x14ac:dyDescent="0.25">
      <c r="A45" s="100">
        <v>41</v>
      </c>
      <c r="B45" s="32" t="s">
        <v>995</v>
      </c>
      <c r="C45" s="29" t="s">
        <v>273</v>
      </c>
      <c r="D45" s="29" t="s">
        <v>10</v>
      </c>
      <c r="E45" s="29" t="s">
        <v>67</v>
      </c>
      <c r="F45" s="91">
        <v>20.5</v>
      </c>
      <c r="G45" s="29">
        <v>3</v>
      </c>
      <c r="H45" s="108" t="s">
        <v>1062</v>
      </c>
      <c r="J45" s="97"/>
      <c r="N45" s="93"/>
      <c r="Q45" s="50">
        <f ca="1">IF(TYPE(MATCH(MID($B$3,6,4),OFFSET('Khối 10'!$F$5,Q44,0):'Khối 10'!$F$550,0)+Q44)=16,"",MATCH(MID($B$3,6,4),OFFSET('Khối 10'!$F$5,Q44,0):'Khối 10'!$F$550,0)+Q44)</f>
        <v>268</v>
      </c>
    </row>
    <row r="46" spans="1:17" ht="15" customHeight="1" x14ac:dyDescent="0.25">
      <c r="A46" s="100">
        <v>42</v>
      </c>
      <c r="B46" s="32" t="s">
        <v>767</v>
      </c>
      <c r="C46" s="29" t="s">
        <v>250</v>
      </c>
      <c r="D46" s="29" t="s">
        <v>8</v>
      </c>
      <c r="E46" s="29" t="s">
        <v>67</v>
      </c>
      <c r="F46" s="91">
        <v>25.25</v>
      </c>
      <c r="G46" s="29">
        <v>2</v>
      </c>
      <c r="H46" s="108" t="s">
        <v>1062</v>
      </c>
      <c r="J46" s="97"/>
      <c r="N46" s="93"/>
      <c r="Q46" s="50">
        <f ca="1">IF(TYPE(MATCH(MID($B$3,6,4),OFFSET('Khối 10'!$F$5,Q45,0):'Khối 10'!$F$550,0)+Q45)=16,"",MATCH(MID($B$3,6,4),OFFSET('Khối 10'!$F$5,Q45,0):'Khối 10'!$F$550,0)+Q45)</f>
        <v>269</v>
      </c>
    </row>
    <row r="47" spans="1:17" ht="15" customHeight="1" x14ac:dyDescent="0.25">
      <c r="A47" s="100">
        <v>43</v>
      </c>
      <c r="B47" s="32" t="s">
        <v>768</v>
      </c>
      <c r="C47" s="29" t="s">
        <v>327</v>
      </c>
      <c r="D47" s="29" t="s">
        <v>8</v>
      </c>
      <c r="E47" s="29" t="s">
        <v>67</v>
      </c>
      <c r="F47" s="91">
        <v>24.25</v>
      </c>
      <c r="G47" s="29">
        <v>1</v>
      </c>
      <c r="H47" s="108" t="s">
        <v>1062</v>
      </c>
      <c r="J47" s="97"/>
      <c r="N47" s="93"/>
      <c r="Q47" s="50">
        <f ca="1">IF(TYPE(MATCH(MID($B$3,6,4),OFFSET('Khối 10'!$F$5,Q46,0):'Khối 10'!$F$550,0)+Q46)=16,"",MATCH(MID($B$3,6,4),OFFSET('Khối 10'!$F$5,Q46,0):'Khối 10'!$F$550,0)+Q46)</f>
        <v>270</v>
      </c>
    </row>
    <row r="48" spans="1:17" ht="15" customHeight="1" x14ac:dyDescent="0.25">
      <c r="A48" s="100">
        <v>44</v>
      </c>
      <c r="B48" s="32" t="s">
        <v>930</v>
      </c>
      <c r="C48" s="29" t="s">
        <v>142</v>
      </c>
      <c r="D48" s="29" t="s">
        <v>8</v>
      </c>
      <c r="E48" s="29" t="s">
        <v>67</v>
      </c>
      <c r="F48" s="91">
        <v>19.75</v>
      </c>
      <c r="G48" s="29">
        <v>2</v>
      </c>
      <c r="H48" s="108" t="s">
        <v>1062</v>
      </c>
      <c r="J48" s="97"/>
      <c r="N48" s="93"/>
      <c r="Q48" s="50">
        <f ca="1">IF(TYPE(MATCH(MID($B$3,6,4),OFFSET('Khối 10'!$F$5,Q47,0):'Khối 10'!$F$550,0)+Q47)=16,"",MATCH(MID($B$3,6,4),OFFSET('Khối 10'!$F$5,Q47,0):'Khối 10'!$F$550,0)+Q47)</f>
        <v>271</v>
      </c>
    </row>
    <row r="49" spans="1:17" ht="15" customHeight="1" x14ac:dyDescent="0.25">
      <c r="A49" s="100">
        <v>45</v>
      </c>
      <c r="B49" s="32" t="s">
        <v>886</v>
      </c>
      <c r="C49" s="29" t="s">
        <v>396</v>
      </c>
      <c r="D49" s="29" t="s">
        <v>8</v>
      </c>
      <c r="E49" s="29" t="s">
        <v>67</v>
      </c>
      <c r="F49" s="91">
        <v>20.75</v>
      </c>
      <c r="G49" s="29">
        <v>2</v>
      </c>
      <c r="H49" s="108" t="s">
        <v>1062</v>
      </c>
      <c r="J49" s="97"/>
      <c r="N49" s="93"/>
      <c r="Q49" s="50">
        <f ca="1">IF(TYPE(MATCH(MID($B$3,6,4),OFFSET('Khối 10'!$F$5,Q48,0):'Khối 10'!$F$550,0)+Q48)=16,"",MATCH(MID($B$3,6,4),OFFSET('Khối 10'!$F$5,Q48,0):'Khối 10'!$F$550,0)+Q48)</f>
        <v>272</v>
      </c>
    </row>
    <row r="50" spans="1:17" ht="15" customHeight="1" x14ac:dyDescent="0.25">
      <c r="A50" s="100">
        <v>46</v>
      </c>
      <c r="B50" s="32" t="s">
        <v>772</v>
      </c>
      <c r="C50" s="29" t="s">
        <v>331</v>
      </c>
      <c r="D50" s="29" t="s">
        <v>8</v>
      </c>
      <c r="E50" s="29" t="s">
        <v>67</v>
      </c>
      <c r="F50" s="91">
        <v>24.5</v>
      </c>
      <c r="G50" s="29">
        <v>2</v>
      </c>
      <c r="H50" s="108" t="s">
        <v>1062</v>
      </c>
      <c r="J50" s="97"/>
      <c r="N50" s="93"/>
      <c r="Q50" s="50">
        <f ca="1">IF(TYPE(MATCH(MID($B$3,6,4),OFFSET('Khối 10'!$F$5,Q49,0):'Khối 10'!$F$550,0)+Q49)=16,"",MATCH(MID($B$3,6,4),OFFSET('Khối 10'!$F$5,Q49,0):'Khối 10'!$F$550,0)+Q49)</f>
        <v>273</v>
      </c>
    </row>
    <row r="51" spans="1:17" ht="15" customHeight="1" x14ac:dyDescent="0.25">
      <c r="A51" s="100" t="s">
        <v>1062</v>
      </c>
      <c r="B51" s="32" t="s">
        <v>1062</v>
      </c>
      <c r="C51" s="29" t="s">
        <v>1062</v>
      </c>
      <c r="D51" s="29" t="s">
        <v>1062</v>
      </c>
      <c r="E51" s="29" t="s">
        <v>1062</v>
      </c>
      <c r="F51" s="91" t="s">
        <v>1062</v>
      </c>
      <c r="G51" s="29" t="s">
        <v>1062</v>
      </c>
      <c r="H51" s="108" t="s">
        <v>1062</v>
      </c>
      <c r="J51" s="97"/>
      <c r="N51" s="93"/>
      <c r="Q51" s="50" t="str">
        <f ca="1">IF(TYPE(MATCH(MID($B$3,6,4),OFFSET('Khối 10'!$F$5,Q50,0):'Khối 10'!$F$550,0)+Q50)=16,"",MATCH(MID($B$3,6,4),OFFSET('Khối 10'!$F$5,Q50,0):'Khối 10'!$F$550,0)+Q50)</f>
        <v/>
      </c>
    </row>
    <row r="52" spans="1:17" ht="11.25" customHeight="1" x14ac:dyDescent="0.25"/>
    <row r="53" spans="1:17" hidden="1" x14ac:dyDescent="0.25">
      <c r="A53" s="59" t="s">
        <v>10</v>
      </c>
      <c r="B53" s="59" t="s">
        <v>8</v>
      </c>
      <c r="C53" s="94" t="s">
        <v>1057</v>
      </c>
      <c r="D53" s="94" t="s">
        <v>1058</v>
      </c>
      <c r="F53" s="94" t="s">
        <v>1059</v>
      </c>
      <c r="G53" s="95" t="s">
        <v>41</v>
      </c>
    </row>
    <row r="54" spans="1:17" hidden="1" x14ac:dyDescent="0.25">
      <c r="A54" s="28">
        <f>COUNTIF($D$5:$D$51,A53)</f>
        <v>22</v>
      </c>
      <c r="B54" s="28">
        <f>COUNTIF($D$5:$D$51,B53)</f>
        <v>24</v>
      </c>
      <c r="C54" s="28">
        <f>COUNTIF($G$5:$G$51,1)</f>
        <v>10</v>
      </c>
      <c r="D54" s="28">
        <f>COUNTIF($G$5:$G$51,2)</f>
        <v>21</v>
      </c>
      <c r="F54" s="28">
        <f>COUNTIF($G$5:$G$51,3)</f>
        <v>14</v>
      </c>
      <c r="G54" s="28">
        <f>COUNTIF($H$5:$H$51,G53)</f>
        <v>1</v>
      </c>
    </row>
    <row r="55" spans="1:17" ht="9.75" hidden="1" customHeight="1" x14ac:dyDescent="0.25"/>
    <row r="56" spans="1:17" hidden="1" x14ac:dyDescent="0.25">
      <c r="A56" s="123" t="s">
        <v>463</v>
      </c>
      <c r="B56" s="123"/>
      <c r="C56" s="123"/>
      <c r="D56" s="123"/>
      <c r="E56" s="123"/>
      <c r="F56" s="123"/>
      <c r="G56" s="123"/>
      <c r="H56" s="123"/>
      <c r="I56" s="123"/>
    </row>
    <row r="57" spans="1:17" hidden="1" x14ac:dyDescent="0.25">
      <c r="A57" s="94" t="s">
        <v>464</v>
      </c>
      <c r="B57" s="94" t="s">
        <v>466</v>
      </c>
      <c r="C57" s="94" t="s">
        <v>467</v>
      </c>
      <c r="D57" s="94" t="s">
        <v>468</v>
      </c>
      <c r="E57" s="94" t="s">
        <v>1044</v>
      </c>
      <c r="F57" s="94" t="s">
        <v>1044</v>
      </c>
      <c r="G57" s="94" t="s">
        <v>465</v>
      </c>
      <c r="H57" s="94" t="s">
        <v>469</v>
      </c>
      <c r="I57" s="98" t="s">
        <v>40</v>
      </c>
    </row>
    <row r="58" spans="1:17" hidden="1" x14ac:dyDescent="0.25">
      <c r="A58" s="28">
        <f>COUNTIF($F$5:$F$51,A57)</f>
        <v>0</v>
      </c>
      <c r="B58" s="28">
        <f>COUNTIF($F$5:$F$51,B57)-COUNTIF($F$5:$F$51,A57)</f>
        <v>0</v>
      </c>
      <c r="C58" s="28">
        <f>COUNTIF($F$5:$F$51,C57)-COUNTIF($F$5:$F$51,B57)</f>
        <v>1</v>
      </c>
      <c r="D58" s="28">
        <f>COUNTIF($F$5:$F$51,D57)-COUNTIF($F$5:$F$51,C57)</f>
        <v>8</v>
      </c>
      <c r="E58" s="28">
        <f>COUNTIF($F$5:$F$51,E57)-COUNTIF($F$5:$F$51,D57)</f>
        <v>8</v>
      </c>
      <c r="F58" s="28">
        <f>COUNTIF($F$5:$F$51,F57)-COUNTIF($F$5:$F$51,D57)</f>
        <v>8</v>
      </c>
      <c r="G58" s="28">
        <f>COUNTIF($F$5:$F$51,G57)-COUNTIF($F$5:$F$51,F57)</f>
        <v>24</v>
      </c>
      <c r="H58" s="28">
        <f>COUNTIF($F$5:$F$51,H57)</f>
        <v>4</v>
      </c>
      <c r="I58" s="99">
        <f>AVERAGE($F$5:$F$51)</f>
        <v>21.894444444444446</v>
      </c>
    </row>
    <row r="59" spans="1:17" hidden="1" x14ac:dyDescent="0.25"/>
    <row r="60" spans="1:17" hidden="1" x14ac:dyDescent="0.25"/>
    <row r="61" spans="1:17" hidden="1" x14ac:dyDescent="0.25"/>
  </sheetData>
  <mergeCells count="2">
    <mergeCell ref="A56:I56"/>
    <mergeCell ref="A2:H2"/>
  </mergeCells>
  <pageMargins left="0.65" right="0" top="0.25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zoomScale="85" zoomScaleNormal="85" workbookViewId="0">
      <selection activeCell="J1" sqref="J1"/>
    </sheetView>
  </sheetViews>
  <sheetFormatPr defaultRowHeight="15" x14ac:dyDescent="0.25"/>
  <cols>
    <col min="1" max="1" width="6.28515625" style="27" customWidth="1"/>
    <col min="2" max="2" width="25.42578125" style="27" customWidth="1"/>
    <col min="3" max="3" width="13.5703125" style="27" customWidth="1"/>
    <col min="4" max="4" width="11.140625" style="27" customWidth="1"/>
    <col min="5" max="5" width="14.85546875" style="27" hidden="1" customWidth="1"/>
    <col min="6" max="6" width="11.5703125" style="27" hidden="1" customWidth="1"/>
    <col min="7" max="7" width="9.42578125" style="27" hidden="1" customWidth="1"/>
    <col min="8" max="8" width="25.85546875" style="27" customWidth="1"/>
    <col min="9" max="10" width="9.42578125" style="27" customWidth="1"/>
    <col min="11" max="11" width="9.28515625" style="27" customWidth="1"/>
    <col min="12" max="12" width="10.28515625" style="27" customWidth="1"/>
    <col min="13" max="13" width="8" style="27" customWidth="1"/>
    <col min="14" max="14" width="9.140625" style="27" customWidth="1"/>
    <col min="15" max="16" width="9.140625" style="27"/>
    <col min="17" max="17" width="9.140625" style="27" hidden="1" customWidth="1"/>
    <col min="18" max="16384" width="9.140625" style="27"/>
  </cols>
  <sheetData>
    <row r="1" spans="1:17" s="24" customFormat="1" ht="17.25" customHeight="1" x14ac:dyDescent="0.25">
      <c r="A1" s="17" t="s">
        <v>18</v>
      </c>
      <c r="B1" s="18"/>
      <c r="C1" s="19"/>
      <c r="D1" s="19"/>
      <c r="E1" s="19"/>
      <c r="F1" s="18"/>
      <c r="G1" s="19"/>
      <c r="H1" s="20" t="s">
        <v>1075</v>
      </c>
      <c r="J1" s="20"/>
    </row>
    <row r="2" spans="1:17" s="24" customFormat="1" ht="20.25" customHeight="1" x14ac:dyDescent="0.25">
      <c r="A2" s="124" t="s">
        <v>1056</v>
      </c>
      <c r="B2" s="124"/>
      <c r="C2" s="124"/>
      <c r="D2" s="124"/>
      <c r="E2" s="124"/>
      <c r="F2" s="124"/>
      <c r="G2" s="124"/>
      <c r="H2" s="124"/>
      <c r="I2" s="88"/>
      <c r="J2" s="58"/>
      <c r="K2" s="88"/>
      <c r="L2" s="88"/>
      <c r="M2" s="88"/>
    </row>
    <row r="3" spans="1:17" s="24" customFormat="1" ht="18.75" customHeight="1" x14ac:dyDescent="0.25">
      <c r="B3" s="48" t="s">
        <v>1048</v>
      </c>
      <c r="C3" s="48" t="s">
        <v>1072</v>
      </c>
      <c r="F3" s="47"/>
      <c r="G3" s="47"/>
      <c r="H3" s="47"/>
      <c r="I3" s="89"/>
      <c r="J3" s="89"/>
      <c r="K3" s="89"/>
      <c r="L3" s="89"/>
    </row>
    <row r="4" spans="1:17" s="26" customFormat="1" ht="19.5" customHeight="1" x14ac:dyDescent="0.25">
      <c r="A4" s="25" t="s">
        <v>0</v>
      </c>
      <c r="B4" s="25" t="s">
        <v>26</v>
      </c>
      <c r="C4" s="25" t="s">
        <v>1</v>
      </c>
      <c r="D4" s="101" t="s">
        <v>2</v>
      </c>
      <c r="E4" s="25" t="s">
        <v>21</v>
      </c>
      <c r="F4" s="41" t="s">
        <v>463</v>
      </c>
      <c r="G4" s="102" t="s">
        <v>87</v>
      </c>
      <c r="H4" s="25" t="s">
        <v>24</v>
      </c>
      <c r="I4" s="89"/>
      <c r="J4" s="96"/>
      <c r="K4" s="90"/>
      <c r="L4" s="90"/>
    </row>
    <row r="5" spans="1:17" ht="15" customHeight="1" x14ac:dyDescent="0.25">
      <c r="A5" s="100">
        <v>1</v>
      </c>
      <c r="B5" s="32" t="s">
        <v>918</v>
      </c>
      <c r="C5" s="29" t="s">
        <v>406</v>
      </c>
      <c r="D5" s="29" t="s">
        <v>8</v>
      </c>
      <c r="E5" s="29" t="s">
        <v>11</v>
      </c>
      <c r="F5" s="91">
        <v>21.25</v>
      </c>
      <c r="G5" s="29">
        <v>3</v>
      </c>
      <c r="H5" s="108" t="s">
        <v>1062</v>
      </c>
      <c r="J5" s="97"/>
      <c r="N5" s="92"/>
      <c r="Q5" s="49">
        <f>IF(TYPE(MATCH(MID($B$3,6,4),DSLop,0))=16,"",MATCH(MID($B$3,6,4),DSLop,0))</f>
        <v>274</v>
      </c>
    </row>
    <row r="6" spans="1:17" ht="15" customHeight="1" x14ac:dyDescent="0.25">
      <c r="A6" s="100">
        <v>2</v>
      </c>
      <c r="B6" s="32" t="s">
        <v>513</v>
      </c>
      <c r="C6" s="29" t="s">
        <v>134</v>
      </c>
      <c r="D6" s="29" t="s">
        <v>10</v>
      </c>
      <c r="E6" s="29" t="s">
        <v>11</v>
      </c>
      <c r="F6" s="91">
        <v>21.25</v>
      </c>
      <c r="G6" s="29">
        <v>1</v>
      </c>
      <c r="H6" s="108" t="s">
        <v>1062</v>
      </c>
      <c r="J6" s="97"/>
      <c r="N6" s="93"/>
      <c r="Q6" s="50">
        <f ca="1">IF(TYPE(MATCH(MID($B$3,6,4),OFFSET('Khối 10'!$F$5,Q5,0):'Khối 10'!$F$550,0)+Q5)=16,"",MATCH(MID($B$3,6,4),OFFSET('Khối 10'!$F$5,Q5,0):'Khối 10'!$F$550,0)+Q5)</f>
        <v>275</v>
      </c>
    </row>
    <row r="7" spans="1:17" ht="15" customHeight="1" x14ac:dyDescent="0.25">
      <c r="A7" s="100">
        <v>3</v>
      </c>
      <c r="B7" s="32" t="s">
        <v>898</v>
      </c>
      <c r="C7" s="29" t="s">
        <v>219</v>
      </c>
      <c r="D7" s="29" t="s">
        <v>10</v>
      </c>
      <c r="E7" s="29" t="s">
        <v>11</v>
      </c>
      <c r="F7" s="91">
        <v>20.5</v>
      </c>
      <c r="G7" s="29">
        <v>3</v>
      </c>
      <c r="H7" s="108" t="s">
        <v>1062</v>
      </c>
      <c r="J7" s="97"/>
      <c r="N7" s="93"/>
      <c r="Q7" s="50">
        <f ca="1">IF(TYPE(MATCH(MID($B$3,6,4),OFFSET('Khối 10'!$F$5,Q6,0):'Khối 10'!$F$550,0)+Q6)=16,"",MATCH(MID($B$3,6,4),OFFSET('Khối 10'!$F$5,Q6,0):'Khối 10'!$F$550,0)+Q6)</f>
        <v>276</v>
      </c>
    </row>
    <row r="8" spans="1:17" ht="15" customHeight="1" x14ac:dyDescent="0.25">
      <c r="A8" s="100">
        <v>4</v>
      </c>
      <c r="B8" s="32" t="s">
        <v>515</v>
      </c>
      <c r="C8" s="29" t="s">
        <v>136</v>
      </c>
      <c r="D8" s="29" t="s">
        <v>10</v>
      </c>
      <c r="E8" s="29" t="s">
        <v>11</v>
      </c>
      <c r="F8" s="91">
        <v>20</v>
      </c>
      <c r="G8" s="29">
        <v>1</v>
      </c>
      <c r="H8" s="108" t="s">
        <v>1062</v>
      </c>
      <c r="J8" s="97"/>
      <c r="N8" s="93"/>
      <c r="Q8" s="50">
        <f ca="1">IF(TYPE(MATCH(MID($B$3,6,4),OFFSET('Khối 10'!$F$5,Q7,0):'Khối 10'!$F$550,0)+Q7)=16,"",MATCH(MID($B$3,6,4),OFFSET('Khối 10'!$F$5,Q7,0):'Khối 10'!$F$550,0)+Q7)</f>
        <v>277</v>
      </c>
    </row>
    <row r="9" spans="1:17" ht="15" customHeight="1" x14ac:dyDescent="0.25">
      <c r="A9" s="100">
        <v>5</v>
      </c>
      <c r="B9" s="32" t="s">
        <v>967</v>
      </c>
      <c r="C9" s="29" t="s">
        <v>427</v>
      </c>
      <c r="D9" s="29" t="s">
        <v>8</v>
      </c>
      <c r="E9" s="29" t="s">
        <v>11</v>
      </c>
      <c r="F9" s="91">
        <v>20.25</v>
      </c>
      <c r="G9" s="29">
        <v>3</v>
      </c>
      <c r="H9" s="108" t="s">
        <v>1062</v>
      </c>
      <c r="J9" s="97"/>
      <c r="N9" s="93"/>
      <c r="Q9" s="50">
        <f ca="1">IF(TYPE(MATCH(MID($B$3,6,4),OFFSET('Khối 10'!$F$5,Q8,0):'Khối 10'!$F$550,0)+Q8)=16,"",MATCH(MID($B$3,6,4),OFFSET('Khối 10'!$F$5,Q8,0):'Khối 10'!$F$550,0)+Q8)</f>
        <v>278</v>
      </c>
    </row>
    <row r="10" spans="1:17" ht="15" customHeight="1" x14ac:dyDescent="0.25">
      <c r="A10" s="100">
        <v>6</v>
      </c>
      <c r="B10" s="32" t="s">
        <v>535</v>
      </c>
      <c r="C10" s="29" t="s">
        <v>159</v>
      </c>
      <c r="D10" s="29" t="s">
        <v>8</v>
      </c>
      <c r="E10" s="29" t="s">
        <v>11</v>
      </c>
      <c r="F10" s="91">
        <v>20.25</v>
      </c>
      <c r="G10" s="29">
        <v>2</v>
      </c>
      <c r="H10" s="108" t="s">
        <v>1062</v>
      </c>
      <c r="J10" s="97"/>
      <c r="N10" s="93"/>
      <c r="Q10" s="50">
        <f ca="1">IF(TYPE(MATCH(MID($B$3,6,4),OFFSET('Khối 10'!$F$5,Q9,0):'Khối 10'!$F$550,0)+Q9)=16,"",MATCH(MID($B$3,6,4),OFFSET('Khối 10'!$F$5,Q9,0):'Khối 10'!$F$550,0)+Q9)</f>
        <v>279</v>
      </c>
    </row>
    <row r="11" spans="1:17" ht="15" customHeight="1" x14ac:dyDescent="0.25">
      <c r="A11" s="100">
        <v>7</v>
      </c>
      <c r="B11" s="32" t="s">
        <v>892</v>
      </c>
      <c r="C11" s="29" t="s">
        <v>168</v>
      </c>
      <c r="D11" s="29" t="s">
        <v>10</v>
      </c>
      <c r="E11" s="29" t="s">
        <v>11</v>
      </c>
      <c r="F11" s="91">
        <v>20.25</v>
      </c>
      <c r="G11" s="29">
        <v>2</v>
      </c>
      <c r="H11" s="108" t="s">
        <v>1062</v>
      </c>
      <c r="J11" s="97"/>
      <c r="N11" s="93"/>
      <c r="Q11" s="50">
        <f ca="1">IF(TYPE(MATCH(MID($B$3,6,4),OFFSET('Khối 10'!$F$5,Q10,0):'Khối 10'!$F$550,0)+Q10)=16,"",MATCH(MID($B$3,6,4),OFFSET('Khối 10'!$F$5,Q10,0):'Khối 10'!$F$550,0)+Q10)</f>
        <v>280</v>
      </c>
    </row>
    <row r="12" spans="1:17" ht="15" customHeight="1" x14ac:dyDescent="0.25">
      <c r="A12" s="100">
        <v>8</v>
      </c>
      <c r="B12" s="32" t="s">
        <v>527</v>
      </c>
      <c r="C12" s="29" t="s">
        <v>149</v>
      </c>
      <c r="D12" s="29" t="s">
        <v>10</v>
      </c>
      <c r="E12" s="29" t="s">
        <v>11</v>
      </c>
      <c r="F12" s="91">
        <v>27.25</v>
      </c>
      <c r="G12" s="29">
        <v>1</v>
      </c>
      <c r="H12" s="108" t="s">
        <v>1062</v>
      </c>
      <c r="J12" s="97"/>
      <c r="N12" s="93"/>
      <c r="Q12" s="50">
        <f ca="1">IF(TYPE(MATCH(MID($B$3,6,4),OFFSET('Khối 10'!$F$5,Q11,0):'Khối 10'!$F$550,0)+Q11)=16,"",MATCH(MID($B$3,6,4),OFFSET('Khối 10'!$F$5,Q11,0):'Khối 10'!$F$550,0)+Q11)</f>
        <v>281</v>
      </c>
    </row>
    <row r="13" spans="1:17" ht="15" customHeight="1" x14ac:dyDescent="0.25">
      <c r="A13" s="100">
        <v>9</v>
      </c>
      <c r="B13" s="32" t="s">
        <v>852</v>
      </c>
      <c r="C13" s="29" t="s">
        <v>221</v>
      </c>
      <c r="D13" s="29" t="s">
        <v>10</v>
      </c>
      <c r="E13" s="29" t="s">
        <v>11</v>
      </c>
      <c r="F13" s="91">
        <v>21.5</v>
      </c>
      <c r="G13" s="29">
        <v>3</v>
      </c>
      <c r="H13" s="108" t="s">
        <v>1062</v>
      </c>
      <c r="J13" s="97"/>
      <c r="N13" s="93"/>
      <c r="Q13" s="50">
        <f ca="1">IF(TYPE(MATCH(MID($B$3,6,4),OFFSET('Khối 10'!$F$5,Q12,0):'Khối 10'!$F$550,0)+Q12)=16,"",MATCH(MID($B$3,6,4),OFFSET('Khối 10'!$F$5,Q12,0):'Khối 10'!$F$550,0)+Q12)</f>
        <v>282</v>
      </c>
    </row>
    <row r="14" spans="1:17" ht="15" customHeight="1" x14ac:dyDescent="0.25">
      <c r="A14" s="100">
        <v>10</v>
      </c>
      <c r="B14" s="32" t="s">
        <v>547</v>
      </c>
      <c r="C14" s="29" t="s">
        <v>170</v>
      </c>
      <c r="D14" s="29" t="s">
        <v>10</v>
      </c>
      <c r="E14" s="29" t="s">
        <v>11</v>
      </c>
      <c r="F14" s="91">
        <v>20.75</v>
      </c>
      <c r="G14" s="29">
        <v>2</v>
      </c>
      <c r="H14" s="108" t="s">
        <v>1062</v>
      </c>
      <c r="J14" s="97"/>
      <c r="N14" s="93"/>
      <c r="Q14" s="50">
        <f ca="1">IF(TYPE(MATCH(MID($B$3,6,4),OFFSET('Khối 10'!$F$5,Q13,0):'Khối 10'!$F$550,0)+Q13)=16,"",MATCH(MID($B$3,6,4),OFFSET('Khối 10'!$F$5,Q13,0):'Khối 10'!$F$550,0)+Q13)</f>
        <v>283</v>
      </c>
    </row>
    <row r="15" spans="1:17" ht="15" customHeight="1" x14ac:dyDescent="0.25">
      <c r="A15" s="100">
        <v>11</v>
      </c>
      <c r="B15" s="32" t="s">
        <v>548</v>
      </c>
      <c r="C15" s="29" t="s">
        <v>171</v>
      </c>
      <c r="D15" s="29" t="s">
        <v>8</v>
      </c>
      <c r="E15" s="29" t="s">
        <v>11</v>
      </c>
      <c r="F15" s="91">
        <v>19.75</v>
      </c>
      <c r="G15" s="29">
        <v>2</v>
      </c>
      <c r="H15" s="108" t="s">
        <v>1062</v>
      </c>
      <c r="J15" s="97"/>
      <c r="N15" s="93"/>
      <c r="Q15" s="50">
        <f ca="1">IF(TYPE(MATCH(MID($B$3,6,4),OFFSET('Khối 10'!$F$5,Q14,0):'Khối 10'!$F$550,0)+Q14)=16,"",MATCH(MID($B$3,6,4),OFFSET('Khối 10'!$F$5,Q14,0):'Khối 10'!$F$550,0)+Q14)</f>
        <v>284</v>
      </c>
    </row>
    <row r="16" spans="1:17" ht="15" customHeight="1" x14ac:dyDescent="0.25">
      <c r="A16" s="100">
        <v>12</v>
      </c>
      <c r="B16" s="32" t="s">
        <v>564</v>
      </c>
      <c r="C16" s="29" t="s">
        <v>188</v>
      </c>
      <c r="D16" s="29" t="s">
        <v>10</v>
      </c>
      <c r="E16" s="29" t="s">
        <v>11</v>
      </c>
      <c r="F16" s="91">
        <v>25.5</v>
      </c>
      <c r="G16" s="29">
        <v>2</v>
      </c>
      <c r="H16" s="108" t="s">
        <v>1062</v>
      </c>
      <c r="J16" s="97"/>
      <c r="N16" s="93"/>
      <c r="Q16" s="50">
        <f ca="1">IF(TYPE(MATCH(MID($B$3,6,4),OFFSET('Khối 10'!$F$5,Q15,0):'Khối 10'!$F$550,0)+Q15)=16,"",MATCH(MID($B$3,6,4),OFFSET('Khối 10'!$F$5,Q15,0):'Khối 10'!$F$550,0)+Q15)</f>
        <v>285</v>
      </c>
    </row>
    <row r="17" spans="1:17" ht="15" customHeight="1" x14ac:dyDescent="0.25">
      <c r="A17" s="100">
        <v>13</v>
      </c>
      <c r="B17" s="32" t="s">
        <v>568</v>
      </c>
      <c r="C17" s="29" t="s">
        <v>190</v>
      </c>
      <c r="D17" s="29" t="s">
        <v>8</v>
      </c>
      <c r="E17" s="29" t="s">
        <v>11</v>
      </c>
      <c r="F17" s="91">
        <v>24.25</v>
      </c>
      <c r="G17" s="29">
        <v>2</v>
      </c>
      <c r="H17" s="108" t="s">
        <v>1062</v>
      </c>
      <c r="J17" s="97"/>
      <c r="N17" s="93"/>
      <c r="Q17" s="50">
        <f ca="1">IF(TYPE(MATCH(MID($B$3,6,4),OFFSET('Khối 10'!$F$5,Q16,0):'Khối 10'!$F$550,0)+Q16)=16,"",MATCH(MID($B$3,6,4),OFFSET('Khối 10'!$F$5,Q16,0):'Khối 10'!$F$550,0)+Q16)</f>
        <v>286</v>
      </c>
    </row>
    <row r="18" spans="1:17" ht="15" customHeight="1" x14ac:dyDescent="0.25">
      <c r="A18" s="100">
        <v>14</v>
      </c>
      <c r="B18" s="32" t="s">
        <v>1041</v>
      </c>
      <c r="C18" s="29" t="s">
        <v>1062</v>
      </c>
      <c r="D18" s="29" t="s">
        <v>10</v>
      </c>
      <c r="E18" s="29" t="s">
        <v>11</v>
      </c>
      <c r="F18" s="91" t="s">
        <v>1062</v>
      </c>
      <c r="G18" s="29" t="s">
        <v>1062</v>
      </c>
      <c r="H18" s="108" t="s">
        <v>41</v>
      </c>
      <c r="J18" s="97"/>
      <c r="N18" s="93"/>
      <c r="Q18" s="50">
        <f ca="1">IF(TYPE(MATCH(MID($B$3,6,4),OFFSET('Khối 10'!$F$5,Q17,0):'Khối 10'!$F$550,0)+Q17)=16,"",MATCH(MID($B$3,6,4),OFFSET('Khối 10'!$F$5,Q17,0):'Khối 10'!$F$550,0)+Q17)</f>
        <v>287</v>
      </c>
    </row>
    <row r="19" spans="1:17" ht="15" customHeight="1" x14ac:dyDescent="0.25">
      <c r="A19" s="100">
        <v>15</v>
      </c>
      <c r="B19" s="32" t="s">
        <v>831</v>
      </c>
      <c r="C19" s="29" t="s">
        <v>368</v>
      </c>
      <c r="D19" s="29" t="s">
        <v>10</v>
      </c>
      <c r="E19" s="29" t="s">
        <v>11</v>
      </c>
      <c r="F19" s="91">
        <v>21.5</v>
      </c>
      <c r="G19" s="29">
        <v>2</v>
      </c>
      <c r="H19" s="108" t="s">
        <v>1062</v>
      </c>
      <c r="J19" s="97"/>
      <c r="N19" s="93"/>
      <c r="Q19" s="50">
        <f ca="1">IF(TYPE(MATCH(MID($B$3,6,4),OFFSET('Khối 10'!$F$5,Q18,0):'Khối 10'!$F$550,0)+Q18)=16,"",MATCH(MID($B$3,6,4),OFFSET('Khối 10'!$F$5,Q18,0):'Khối 10'!$F$550,0)+Q18)</f>
        <v>288</v>
      </c>
    </row>
    <row r="20" spans="1:17" ht="15" customHeight="1" x14ac:dyDescent="0.25">
      <c r="A20" s="100">
        <v>16</v>
      </c>
      <c r="B20" s="32" t="s">
        <v>978</v>
      </c>
      <c r="C20" s="29" t="s">
        <v>434</v>
      </c>
      <c r="D20" s="29" t="s">
        <v>10</v>
      </c>
      <c r="E20" s="29" t="s">
        <v>11</v>
      </c>
      <c r="F20" s="91">
        <v>21.75</v>
      </c>
      <c r="G20" s="29">
        <v>3</v>
      </c>
      <c r="H20" s="108" t="s">
        <v>1062</v>
      </c>
      <c r="J20" s="97"/>
      <c r="N20" s="93"/>
      <c r="Q20" s="50">
        <f ca="1">IF(TYPE(MATCH(MID($B$3,6,4),OFFSET('Khối 10'!$F$5,Q19,0):'Khối 10'!$F$550,0)+Q19)=16,"",MATCH(MID($B$3,6,4),OFFSET('Khối 10'!$F$5,Q19,0):'Khối 10'!$F$550,0)+Q19)</f>
        <v>289</v>
      </c>
    </row>
    <row r="21" spans="1:17" ht="15" customHeight="1" x14ac:dyDescent="0.25">
      <c r="A21" s="100">
        <v>17</v>
      </c>
      <c r="B21" s="32" t="s">
        <v>796</v>
      </c>
      <c r="C21" s="29" t="s">
        <v>348</v>
      </c>
      <c r="D21" s="29" t="s">
        <v>10</v>
      </c>
      <c r="E21" s="29" t="s">
        <v>11</v>
      </c>
      <c r="F21" s="91">
        <v>25.75</v>
      </c>
      <c r="G21" s="29">
        <v>3</v>
      </c>
      <c r="H21" s="108" t="s">
        <v>1062</v>
      </c>
      <c r="J21" s="97"/>
      <c r="N21" s="93"/>
      <c r="Q21" s="50">
        <f ca="1">IF(TYPE(MATCH(MID($B$3,6,4),OFFSET('Khối 10'!$F$5,Q20,0):'Khối 10'!$F$550,0)+Q20)=16,"",MATCH(MID($B$3,6,4),OFFSET('Khối 10'!$F$5,Q20,0):'Khối 10'!$F$550,0)+Q20)</f>
        <v>290</v>
      </c>
    </row>
    <row r="22" spans="1:17" ht="15" customHeight="1" x14ac:dyDescent="0.25">
      <c r="A22" s="100">
        <v>18</v>
      </c>
      <c r="B22" s="32" t="s">
        <v>584</v>
      </c>
      <c r="C22" s="29" t="s">
        <v>166</v>
      </c>
      <c r="D22" s="29" t="s">
        <v>8</v>
      </c>
      <c r="E22" s="29" t="s">
        <v>11</v>
      </c>
      <c r="F22" s="91">
        <v>23.5</v>
      </c>
      <c r="G22" s="29">
        <v>2</v>
      </c>
      <c r="H22" s="108" t="s">
        <v>1062</v>
      </c>
      <c r="J22" s="97"/>
      <c r="N22" s="93"/>
      <c r="Q22" s="50">
        <f ca="1">IF(TYPE(MATCH(MID($B$3,6,4),OFFSET('Khối 10'!$F$5,Q21,0):'Khối 10'!$F$550,0)+Q21)=16,"",MATCH(MID($B$3,6,4),OFFSET('Khối 10'!$F$5,Q21,0):'Khối 10'!$F$550,0)+Q21)</f>
        <v>291</v>
      </c>
    </row>
    <row r="23" spans="1:17" ht="15" customHeight="1" x14ac:dyDescent="0.25">
      <c r="A23" s="100">
        <v>19</v>
      </c>
      <c r="B23" s="32" t="s">
        <v>589</v>
      </c>
      <c r="C23" s="29" t="s">
        <v>208</v>
      </c>
      <c r="D23" s="29" t="s">
        <v>10</v>
      </c>
      <c r="E23" s="29" t="s">
        <v>11</v>
      </c>
      <c r="F23" s="91">
        <v>19.75</v>
      </c>
      <c r="G23" s="29">
        <v>1</v>
      </c>
      <c r="H23" s="108" t="s">
        <v>1062</v>
      </c>
      <c r="J23" s="97"/>
      <c r="N23" s="93"/>
      <c r="Q23" s="50">
        <f ca="1">IF(TYPE(MATCH(MID($B$3,6,4),OFFSET('Khối 10'!$F$5,Q22,0):'Khối 10'!$F$550,0)+Q22)=16,"",MATCH(MID($B$3,6,4),OFFSET('Khối 10'!$F$5,Q22,0):'Khối 10'!$F$550,0)+Q22)</f>
        <v>292</v>
      </c>
    </row>
    <row r="24" spans="1:17" ht="15" customHeight="1" x14ac:dyDescent="0.25">
      <c r="A24" s="100">
        <v>20</v>
      </c>
      <c r="B24" s="32" t="s">
        <v>594</v>
      </c>
      <c r="C24" s="29" t="s">
        <v>213</v>
      </c>
      <c r="D24" s="29" t="s">
        <v>8</v>
      </c>
      <c r="E24" s="29" t="s">
        <v>11</v>
      </c>
      <c r="F24" s="91">
        <v>23.25</v>
      </c>
      <c r="G24" s="29">
        <v>2</v>
      </c>
      <c r="H24" s="108" t="s">
        <v>1062</v>
      </c>
      <c r="J24" s="97"/>
      <c r="N24" s="93"/>
      <c r="Q24" s="50">
        <f ca="1">IF(TYPE(MATCH(MID($B$3,6,4),OFFSET('Khối 10'!$F$5,Q23,0):'Khối 10'!$F$550,0)+Q23)=16,"",MATCH(MID($B$3,6,4),OFFSET('Khối 10'!$F$5,Q23,0):'Khối 10'!$F$550,0)+Q23)</f>
        <v>293</v>
      </c>
    </row>
    <row r="25" spans="1:17" ht="15" customHeight="1" x14ac:dyDescent="0.25">
      <c r="A25" s="100">
        <v>21</v>
      </c>
      <c r="B25" s="32" t="s">
        <v>865</v>
      </c>
      <c r="C25" s="29" t="s">
        <v>265</v>
      </c>
      <c r="D25" s="29" t="s">
        <v>8</v>
      </c>
      <c r="E25" s="29" t="s">
        <v>11</v>
      </c>
      <c r="F25" s="91">
        <v>20.5</v>
      </c>
      <c r="G25" s="29">
        <v>2</v>
      </c>
      <c r="H25" s="108" t="s">
        <v>1062</v>
      </c>
      <c r="J25" s="97"/>
      <c r="N25" s="93"/>
      <c r="Q25" s="50">
        <f ca="1">IF(TYPE(MATCH(MID($B$3,6,4),OFFSET('Khối 10'!$F$5,Q24,0):'Khối 10'!$F$550,0)+Q24)=16,"",MATCH(MID($B$3,6,4),OFFSET('Khối 10'!$F$5,Q24,0):'Khối 10'!$F$550,0)+Q24)</f>
        <v>294</v>
      </c>
    </row>
    <row r="26" spans="1:17" ht="15" customHeight="1" x14ac:dyDescent="0.25">
      <c r="A26" s="100">
        <v>22</v>
      </c>
      <c r="B26" s="32" t="s">
        <v>596</v>
      </c>
      <c r="C26" s="29" t="s">
        <v>215</v>
      </c>
      <c r="D26" s="29" t="s">
        <v>8</v>
      </c>
      <c r="E26" s="29" t="s">
        <v>11</v>
      </c>
      <c r="F26" s="91">
        <v>19.5</v>
      </c>
      <c r="G26" s="29">
        <v>2</v>
      </c>
      <c r="H26" s="108" t="s">
        <v>1062</v>
      </c>
      <c r="J26" s="97"/>
      <c r="N26" s="93"/>
      <c r="Q26" s="50">
        <f ca="1">IF(TYPE(MATCH(MID($B$3,6,4),OFFSET('Khối 10'!$F$5,Q25,0):'Khối 10'!$F$550,0)+Q25)=16,"",MATCH(MID($B$3,6,4),OFFSET('Khối 10'!$F$5,Q25,0):'Khối 10'!$F$550,0)+Q25)</f>
        <v>295</v>
      </c>
    </row>
    <row r="27" spans="1:17" ht="15" customHeight="1" x14ac:dyDescent="0.25">
      <c r="A27" s="100">
        <v>23</v>
      </c>
      <c r="B27" s="32" t="s">
        <v>600</v>
      </c>
      <c r="C27" s="29" t="s">
        <v>216</v>
      </c>
      <c r="D27" s="29" t="s">
        <v>8</v>
      </c>
      <c r="E27" s="29" t="s">
        <v>11</v>
      </c>
      <c r="F27" s="91">
        <v>20.5</v>
      </c>
      <c r="G27" s="29">
        <v>1</v>
      </c>
      <c r="H27" s="108" t="s">
        <v>1062</v>
      </c>
      <c r="J27" s="97"/>
      <c r="N27" s="93"/>
      <c r="Q27" s="50">
        <f ca="1">IF(TYPE(MATCH(MID($B$3,6,4),OFFSET('Khối 10'!$F$5,Q26,0):'Khối 10'!$F$550,0)+Q26)=16,"",MATCH(MID($B$3,6,4),OFFSET('Khối 10'!$F$5,Q26,0):'Khối 10'!$F$550,0)+Q26)</f>
        <v>296</v>
      </c>
    </row>
    <row r="28" spans="1:17" ht="15" customHeight="1" x14ac:dyDescent="0.25">
      <c r="A28" s="100">
        <v>24</v>
      </c>
      <c r="B28" s="32" t="s">
        <v>610</v>
      </c>
      <c r="C28" s="29" t="s">
        <v>225</v>
      </c>
      <c r="D28" s="29" t="s">
        <v>10</v>
      </c>
      <c r="E28" s="29" t="s">
        <v>11</v>
      </c>
      <c r="F28" s="91">
        <v>24.75</v>
      </c>
      <c r="G28" s="29">
        <v>2</v>
      </c>
      <c r="H28" s="108" t="s">
        <v>1062</v>
      </c>
      <c r="J28" s="97"/>
      <c r="N28" s="93"/>
      <c r="Q28" s="50">
        <f ca="1">IF(TYPE(MATCH(MID($B$3,6,4),OFFSET('Khối 10'!$F$5,Q27,0):'Khối 10'!$F$550,0)+Q27)=16,"",MATCH(MID($B$3,6,4),OFFSET('Khối 10'!$F$5,Q27,0):'Khối 10'!$F$550,0)+Q27)</f>
        <v>297</v>
      </c>
    </row>
    <row r="29" spans="1:17" ht="15" customHeight="1" x14ac:dyDescent="0.25">
      <c r="A29" s="100">
        <v>25</v>
      </c>
      <c r="B29" s="32" t="s">
        <v>613</v>
      </c>
      <c r="C29" s="29" t="s">
        <v>227</v>
      </c>
      <c r="D29" s="29" t="s">
        <v>10</v>
      </c>
      <c r="E29" s="29" t="s">
        <v>11</v>
      </c>
      <c r="F29" s="91">
        <v>22.75</v>
      </c>
      <c r="G29" s="29">
        <v>2</v>
      </c>
      <c r="H29" s="108" t="s">
        <v>1062</v>
      </c>
      <c r="J29" s="97"/>
      <c r="N29" s="93"/>
      <c r="Q29" s="50">
        <f ca="1">IF(TYPE(MATCH(MID($B$3,6,4),OFFSET('Khối 10'!$F$5,Q28,0):'Khối 10'!$F$550,0)+Q28)=16,"",MATCH(MID($B$3,6,4),OFFSET('Khối 10'!$F$5,Q28,0):'Khối 10'!$F$550,0)+Q28)</f>
        <v>298</v>
      </c>
    </row>
    <row r="30" spans="1:17" ht="15" customHeight="1" x14ac:dyDescent="0.25">
      <c r="A30" s="100">
        <v>26</v>
      </c>
      <c r="B30" s="32" t="s">
        <v>616</v>
      </c>
      <c r="C30" s="29" t="s">
        <v>230</v>
      </c>
      <c r="D30" s="29" t="s">
        <v>8</v>
      </c>
      <c r="E30" s="29" t="s">
        <v>11</v>
      </c>
      <c r="F30" s="91">
        <v>22.25</v>
      </c>
      <c r="G30" s="29">
        <v>1</v>
      </c>
      <c r="H30" s="108" t="s">
        <v>1062</v>
      </c>
      <c r="J30" s="97"/>
      <c r="N30" s="93"/>
      <c r="Q30" s="50">
        <f ca="1">IF(TYPE(MATCH(MID($B$3,6,4),OFFSET('Khối 10'!$F$5,Q29,0):'Khối 10'!$F$550,0)+Q29)=16,"",MATCH(MID($B$3,6,4),OFFSET('Khối 10'!$F$5,Q29,0):'Khối 10'!$F$550,0)+Q29)</f>
        <v>299</v>
      </c>
    </row>
    <row r="31" spans="1:17" ht="15" customHeight="1" x14ac:dyDescent="0.25">
      <c r="A31" s="100">
        <v>27</v>
      </c>
      <c r="B31" s="32" t="s">
        <v>803</v>
      </c>
      <c r="C31" s="29" t="s">
        <v>138</v>
      </c>
      <c r="D31" s="29" t="s">
        <v>8</v>
      </c>
      <c r="E31" s="29" t="s">
        <v>11</v>
      </c>
      <c r="F31" s="91">
        <v>20.5</v>
      </c>
      <c r="G31" s="29">
        <v>3</v>
      </c>
      <c r="H31" s="108" t="s">
        <v>1062</v>
      </c>
      <c r="J31" s="97"/>
      <c r="N31" s="93"/>
      <c r="Q31" s="50">
        <f ca="1">IF(TYPE(MATCH(MID($B$3,6,4),OFFSET('Khối 10'!$F$5,Q30,0):'Khối 10'!$F$550,0)+Q30)=16,"",MATCH(MID($B$3,6,4),OFFSET('Khối 10'!$F$5,Q30,0):'Khối 10'!$F$550,0)+Q30)</f>
        <v>300</v>
      </c>
    </row>
    <row r="32" spans="1:17" ht="15" customHeight="1" x14ac:dyDescent="0.25">
      <c r="A32" s="100">
        <v>28</v>
      </c>
      <c r="B32" s="32" t="s">
        <v>625</v>
      </c>
      <c r="C32" s="29" t="s">
        <v>232</v>
      </c>
      <c r="D32" s="29" t="s">
        <v>8</v>
      </c>
      <c r="E32" s="29" t="s">
        <v>11</v>
      </c>
      <c r="F32" s="91">
        <v>20.75</v>
      </c>
      <c r="G32" s="29">
        <v>2</v>
      </c>
      <c r="H32" s="108" t="s">
        <v>1062</v>
      </c>
      <c r="J32" s="97"/>
      <c r="N32" s="93"/>
      <c r="Q32" s="50">
        <f ca="1">IF(TYPE(MATCH(MID($B$3,6,4),OFFSET('Khối 10'!$F$5,Q31,0):'Khối 10'!$F$550,0)+Q31)=16,"",MATCH(MID($B$3,6,4),OFFSET('Khối 10'!$F$5,Q31,0):'Khối 10'!$F$550,0)+Q31)</f>
        <v>301</v>
      </c>
    </row>
    <row r="33" spans="1:17" ht="15" customHeight="1" x14ac:dyDescent="0.25">
      <c r="A33" s="100">
        <v>29</v>
      </c>
      <c r="B33" s="32" t="s">
        <v>623</v>
      </c>
      <c r="C33" s="29" t="s">
        <v>237</v>
      </c>
      <c r="D33" s="29" t="s">
        <v>8</v>
      </c>
      <c r="E33" s="29" t="s">
        <v>11</v>
      </c>
      <c r="F33" s="91">
        <v>25.5</v>
      </c>
      <c r="G33" s="29">
        <v>2</v>
      </c>
      <c r="H33" s="108" t="s">
        <v>1062</v>
      </c>
      <c r="J33" s="97"/>
      <c r="N33" s="93"/>
      <c r="Q33" s="50">
        <f ca="1">IF(TYPE(MATCH(MID($B$3,6,4),OFFSET('Khối 10'!$F$5,Q32,0):'Khối 10'!$F$550,0)+Q32)=16,"",MATCH(MID($B$3,6,4),OFFSET('Khối 10'!$F$5,Q32,0):'Khối 10'!$F$550,0)+Q32)</f>
        <v>302</v>
      </c>
    </row>
    <row r="34" spans="1:17" ht="15" customHeight="1" x14ac:dyDescent="0.25">
      <c r="A34" s="100">
        <v>30</v>
      </c>
      <c r="B34" s="32" t="s">
        <v>940</v>
      </c>
      <c r="C34" s="29" t="s">
        <v>414</v>
      </c>
      <c r="D34" s="29" t="s">
        <v>10</v>
      </c>
      <c r="E34" s="29" t="s">
        <v>11</v>
      </c>
      <c r="F34" s="91">
        <v>22</v>
      </c>
      <c r="G34" s="29">
        <v>3</v>
      </c>
      <c r="H34" s="108" t="s">
        <v>1062</v>
      </c>
      <c r="J34" s="97"/>
      <c r="N34" s="93"/>
      <c r="Q34" s="50">
        <f ca="1">IF(TYPE(MATCH(MID($B$3,6,4),OFFSET('Khối 10'!$F$5,Q33,0):'Khối 10'!$F$550,0)+Q33)=16,"",MATCH(MID($B$3,6,4),OFFSET('Khối 10'!$F$5,Q33,0):'Khối 10'!$F$550,0)+Q33)</f>
        <v>303</v>
      </c>
    </row>
    <row r="35" spans="1:17" ht="15" customHeight="1" x14ac:dyDescent="0.25">
      <c r="A35" s="100">
        <v>31</v>
      </c>
      <c r="B35" s="32" t="s">
        <v>958</v>
      </c>
      <c r="C35" s="29" t="s">
        <v>424</v>
      </c>
      <c r="D35" s="29" t="s">
        <v>8</v>
      </c>
      <c r="E35" s="29" t="s">
        <v>11</v>
      </c>
      <c r="F35" s="91">
        <v>21</v>
      </c>
      <c r="G35" s="29">
        <v>3</v>
      </c>
      <c r="H35" s="108" t="s">
        <v>1062</v>
      </c>
      <c r="J35" s="97"/>
      <c r="N35" s="93"/>
      <c r="Q35" s="50">
        <f ca="1">IF(TYPE(MATCH(MID($B$3,6,4),OFFSET('Khối 10'!$F$5,Q34,0):'Khối 10'!$F$550,0)+Q34)=16,"",MATCH(MID($B$3,6,4),OFFSET('Khối 10'!$F$5,Q34,0):'Khối 10'!$F$550,0)+Q34)</f>
        <v>304</v>
      </c>
    </row>
    <row r="36" spans="1:17" ht="15" customHeight="1" x14ac:dyDescent="0.25">
      <c r="A36" s="100">
        <v>32</v>
      </c>
      <c r="B36" s="32" t="s">
        <v>661</v>
      </c>
      <c r="C36" s="29" t="s">
        <v>262</v>
      </c>
      <c r="D36" s="29" t="s">
        <v>8</v>
      </c>
      <c r="E36" s="29" t="s">
        <v>11</v>
      </c>
      <c r="F36" s="91">
        <v>22.25</v>
      </c>
      <c r="G36" s="29">
        <v>2</v>
      </c>
      <c r="H36" s="108" t="s">
        <v>1062</v>
      </c>
      <c r="J36" s="97"/>
      <c r="N36" s="93"/>
      <c r="Q36" s="50">
        <f ca="1">IF(TYPE(MATCH(MID($B$3,6,4),OFFSET('Khối 10'!$F$5,Q35,0):'Khối 10'!$F$550,0)+Q35)=16,"",MATCH(MID($B$3,6,4),OFFSET('Khối 10'!$F$5,Q35,0):'Khối 10'!$F$550,0)+Q35)</f>
        <v>305</v>
      </c>
    </row>
    <row r="37" spans="1:17" ht="15" customHeight="1" x14ac:dyDescent="0.25">
      <c r="A37" s="100">
        <v>33</v>
      </c>
      <c r="B37" s="32" t="s">
        <v>664</v>
      </c>
      <c r="C37" s="29" t="s">
        <v>132</v>
      </c>
      <c r="D37" s="29" t="s">
        <v>8</v>
      </c>
      <c r="E37" s="29" t="s">
        <v>11</v>
      </c>
      <c r="F37" s="91">
        <v>24.5</v>
      </c>
      <c r="G37" s="29">
        <v>2</v>
      </c>
      <c r="H37" s="108" t="s">
        <v>1062</v>
      </c>
      <c r="J37" s="97"/>
      <c r="N37" s="93"/>
      <c r="Q37" s="50">
        <f ca="1">IF(TYPE(MATCH(MID($B$3,6,4),OFFSET('Khối 10'!$F$5,Q36,0):'Khối 10'!$F$550,0)+Q36)=16,"",MATCH(MID($B$3,6,4),OFFSET('Khối 10'!$F$5,Q36,0):'Khối 10'!$F$550,0)+Q36)</f>
        <v>306</v>
      </c>
    </row>
    <row r="38" spans="1:17" ht="15" customHeight="1" x14ac:dyDescent="0.25">
      <c r="A38" s="100">
        <v>34</v>
      </c>
      <c r="B38" s="32" t="s">
        <v>959</v>
      </c>
      <c r="C38" s="29" t="s">
        <v>311</v>
      </c>
      <c r="D38" s="29" t="s">
        <v>10</v>
      </c>
      <c r="E38" s="29" t="s">
        <v>11</v>
      </c>
      <c r="F38" s="91">
        <v>20.75</v>
      </c>
      <c r="G38" s="29">
        <v>3</v>
      </c>
      <c r="H38" s="108" t="s">
        <v>1062</v>
      </c>
      <c r="J38" s="97"/>
      <c r="N38" s="93"/>
      <c r="Q38" s="50">
        <f ca="1">IF(TYPE(MATCH(MID($B$3,6,4),OFFSET('Khối 10'!$F$5,Q37,0):'Khối 10'!$F$550,0)+Q37)=16,"",MATCH(MID($B$3,6,4),OFFSET('Khối 10'!$F$5,Q37,0):'Khối 10'!$F$550,0)+Q37)</f>
        <v>307</v>
      </c>
    </row>
    <row r="39" spans="1:17" ht="15" customHeight="1" x14ac:dyDescent="0.25">
      <c r="A39" s="100">
        <v>35</v>
      </c>
      <c r="B39" s="32" t="s">
        <v>675</v>
      </c>
      <c r="C39" s="29" t="s">
        <v>268</v>
      </c>
      <c r="D39" s="29" t="s">
        <v>10</v>
      </c>
      <c r="E39" s="29" t="s">
        <v>11</v>
      </c>
      <c r="F39" s="91">
        <v>23.5</v>
      </c>
      <c r="G39" s="29">
        <v>2</v>
      </c>
      <c r="H39" s="108" t="s">
        <v>1062</v>
      </c>
      <c r="J39" s="97"/>
      <c r="N39" s="93"/>
      <c r="Q39" s="50">
        <f ca="1">IF(TYPE(MATCH(MID($B$3,6,4),OFFSET('Khối 10'!$F$5,Q38,0):'Khối 10'!$F$550,0)+Q38)=16,"",MATCH(MID($B$3,6,4),OFFSET('Khối 10'!$F$5,Q38,0):'Khối 10'!$F$550,0)+Q38)</f>
        <v>308</v>
      </c>
    </row>
    <row r="40" spans="1:17" ht="15" customHeight="1" x14ac:dyDescent="0.25">
      <c r="A40" s="100">
        <v>36</v>
      </c>
      <c r="B40" s="32" t="s">
        <v>685</v>
      </c>
      <c r="C40" s="29" t="s">
        <v>276</v>
      </c>
      <c r="D40" s="29" t="s">
        <v>10</v>
      </c>
      <c r="E40" s="29" t="s">
        <v>11</v>
      </c>
      <c r="F40" s="91">
        <v>23</v>
      </c>
      <c r="G40" s="29">
        <v>1</v>
      </c>
      <c r="H40" s="108" t="s">
        <v>1062</v>
      </c>
      <c r="J40" s="97"/>
      <c r="N40" s="93"/>
      <c r="Q40" s="50">
        <f ca="1">IF(TYPE(MATCH(MID($B$3,6,4),OFFSET('Khối 10'!$F$5,Q39,0):'Khối 10'!$F$550,0)+Q39)=16,"",MATCH(MID($B$3,6,4),OFFSET('Khối 10'!$F$5,Q39,0):'Khối 10'!$F$550,0)+Q39)</f>
        <v>309</v>
      </c>
    </row>
    <row r="41" spans="1:17" ht="15" customHeight="1" x14ac:dyDescent="0.25">
      <c r="A41" s="100">
        <v>37</v>
      </c>
      <c r="B41" s="32" t="s">
        <v>960</v>
      </c>
      <c r="C41" s="29" t="s">
        <v>171</v>
      </c>
      <c r="D41" s="29" t="s">
        <v>10</v>
      </c>
      <c r="E41" s="29" t="s">
        <v>11</v>
      </c>
      <c r="F41" s="91">
        <v>20.25</v>
      </c>
      <c r="G41" s="29">
        <v>3</v>
      </c>
      <c r="H41" s="108" t="s">
        <v>1062</v>
      </c>
      <c r="J41" s="97"/>
      <c r="N41" s="93"/>
      <c r="Q41" s="50">
        <f ca="1">IF(TYPE(MATCH(MID($B$3,6,4),OFFSET('Khối 10'!$F$5,Q40,0):'Khối 10'!$F$550,0)+Q40)=16,"",MATCH(MID($B$3,6,4),OFFSET('Khối 10'!$F$5,Q40,0):'Khối 10'!$F$550,0)+Q40)</f>
        <v>310</v>
      </c>
    </row>
    <row r="42" spans="1:17" ht="15" customHeight="1" x14ac:dyDescent="0.25">
      <c r="A42" s="100">
        <v>38</v>
      </c>
      <c r="B42" s="32" t="s">
        <v>943</v>
      </c>
      <c r="C42" s="29" t="s">
        <v>164</v>
      </c>
      <c r="D42" s="29" t="s">
        <v>10</v>
      </c>
      <c r="E42" s="29" t="s">
        <v>11</v>
      </c>
      <c r="F42" s="91">
        <v>20.75</v>
      </c>
      <c r="G42" s="29">
        <v>3</v>
      </c>
      <c r="H42" s="108" t="s">
        <v>1062</v>
      </c>
      <c r="J42" s="97"/>
      <c r="N42" s="93"/>
      <c r="Q42" s="50">
        <f ca="1">IF(TYPE(MATCH(MID($B$3,6,4),OFFSET('Khối 10'!$F$5,Q41,0):'Khối 10'!$F$550,0)+Q41)=16,"",MATCH(MID($B$3,6,4),OFFSET('Khối 10'!$F$5,Q41,0):'Khối 10'!$F$550,0)+Q41)</f>
        <v>311</v>
      </c>
    </row>
    <row r="43" spans="1:17" ht="15" customHeight="1" x14ac:dyDescent="0.25">
      <c r="A43" s="100">
        <v>39</v>
      </c>
      <c r="B43" s="32" t="s">
        <v>706</v>
      </c>
      <c r="C43" s="29" t="s">
        <v>147</v>
      </c>
      <c r="D43" s="29" t="s">
        <v>8</v>
      </c>
      <c r="E43" s="29" t="s">
        <v>11</v>
      </c>
      <c r="F43" s="91">
        <v>21</v>
      </c>
      <c r="G43" s="29">
        <v>2</v>
      </c>
      <c r="H43" s="108" t="s">
        <v>1062</v>
      </c>
      <c r="J43" s="97"/>
      <c r="N43" s="93"/>
      <c r="Q43" s="50">
        <f ca="1">IF(TYPE(MATCH(MID($B$3,6,4),OFFSET('Khối 10'!$F$5,Q42,0):'Khối 10'!$F$550,0)+Q42)=16,"",MATCH(MID($B$3,6,4),OFFSET('Khối 10'!$F$5,Q42,0):'Khối 10'!$F$550,0)+Q42)</f>
        <v>312</v>
      </c>
    </row>
    <row r="44" spans="1:17" ht="15" customHeight="1" x14ac:dyDescent="0.25">
      <c r="A44" s="100">
        <v>40</v>
      </c>
      <c r="B44" s="32" t="s">
        <v>876</v>
      </c>
      <c r="C44" s="29" t="s">
        <v>211</v>
      </c>
      <c r="D44" s="29" t="s">
        <v>8</v>
      </c>
      <c r="E44" s="29" t="s">
        <v>11</v>
      </c>
      <c r="F44" s="91">
        <v>19.75</v>
      </c>
      <c r="G44" s="29">
        <v>2</v>
      </c>
      <c r="H44" s="108" t="s">
        <v>1062</v>
      </c>
      <c r="J44" s="97"/>
      <c r="N44" s="93"/>
      <c r="Q44" s="50">
        <f ca="1">IF(TYPE(MATCH(MID($B$3,6,4),OFFSET('Khối 10'!$F$5,Q43,0):'Khối 10'!$F$550,0)+Q43)=16,"",MATCH(MID($B$3,6,4),OFFSET('Khối 10'!$F$5,Q43,0):'Khối 10'!$F$550,0)+Q43)</f>
        <v>313</v>
      </c>
    </row>
    <row r="45" spans="1:17" ht="15" customHeight="1" x14ac:dyDescent="0.25">
      <c r="A45" s="100">
        <v>41</v>
      </c>
      <c r="B45" s="32" t="s">
        <v>987</v>
      </c>
      <c r="C45" s="29" t="s">
        <v>383</v>
      </c>
      <c r="D45" s="29" t="s">
        <v>8</v>
      </c>
      <c r="E45" s="29" t="s">
        <v>11</v>
      </c>
      <c r="F45" s="91">
        <v>21.75</v>
      </c>
      <c r="G45" s="29">
        <v>3</v>
      </c>
      <c r="H45" s="108" t="s">
        <v>1062</v>
      </c>
      <c r="J45" s="97"/>
      <c r="N45" s="93"/>
      <c r="Q45" s="50">
        <f ca="1">IF(TYPE(MATCH(MID($B$3,6,4),OFFSET('Khối 10'!$F$5,Q44,0):'Khối 10'!$F$550,0)+Q44)=16,"",MATCH(MID($B$3,6,4),OFFSET('Khối 10'!$F$5,Q44,0):'Khối 10'!$F$550,0)+Q44)</f>
        <v>314</v>
      </c>
    </row>
    <row r="46" spans="1:17" ht="15" customHeight="1" x14ac:dyDescent="0.25">
      <c r="A46" s="100">
        <v>42</v>
      </c>
      <c r="B46" s="32" t="s">
        <v>733</v>
      </c>
      <c r="C46" s="29" t="s">
        <v>306</v>
      </c>
      <c r="D46" s="29" t="s">
        <v>8</v>
      </c>
      <c r="E46" s="29" t="s">
        <v>11</v>
      </c>
      <c r="F46" s="91">
        <v>24.75</v>
      </c>
      <c r="G46" s="29">
        <v>1</v>
      </c>
      <c r="H46" s="108" t="s">
        <v>1062</v>
      </c>
      <c r="J46" s="97"/>
      <c r="N46" s="93"/>
      <c r="Q46" s="50">
        <f ca="1">IF(TYPE(MATCH(MID($B$3,6,4),OFFSET('Khối 10'!$F$5,Q45,0):'Khối 10'!$F$550,0)+Q45)=16,"",MATCH(MID($B$3,6,4),OFFSET('Khối 10'!$F$5,Q45,0):'Khối 10'!$F$550,0)+Q45)</f>
        <v>315</v>
      </c>
    </row>
    <row r="47" spans="1:17" ht="15" customHeight="1" x14ac:dyDescent="0.25">
      <c r="A47" s="100">
        <v>43</v>
      </c>
      <c r="B47" s="32" t="s">
        <v>928</v>
      </c>
      <c r="C47" s="29" t="s">
        <v>298</v>
      </c>
      <c r="D47" s="29" t="s">
        <v>8</v>
      </c>
      <c r="E47" s="29" t="s">
        <v>11</v>
      </c>
      <c r="F47" s="91">
        <v>20.75</v>
      </c>
      <c r="G47" s="29">
        <v>3</v>
      </c>
      <c r="H47" s="108" t="s">
        <v>1062</v>
      </c>
      <c r="J47" s="97"/>
      <c r="N47" s="93"/>
      <c r="Q47" s="50">
        <f ca="1">IF(TYPE(MATCH(MID($B$3,6,4),OFFSET('Khối 10'!$F$5,Q46,0):'Khối 10'!$F$550,0)+Q46)=16,"",MATCH(MID($B$3,6,4),OFFSET('Khối 10'!$F$5,Q46,0):'Khối 10'!$F$550,0)+Q46)</f>
        <v>316</v>
      </c>
    </row>
    <row r="48" spans="1:17" ht="15" customHeight="1" x14ac:dyDescent="0.25">
      <c r="A48" s="100">
        <v>44</v>
      </c>
      <c r="B48" s="32" t="s">
        <v>729</v>
      </c>
      <c r="C48" s="29" t="s">
        <v>183</v>
      </c>
      <c r="D48" s="29" t="s">
        <v>8</v>
      </c>
      <c r="E48" s="29" t="s">
        <v>11</v>
      </c>
      <c r="F48" s="91">
        <v>20.25</v>
      </c>
      <c r="G48" s="29">
        <v>1</v>
      </c>
      <c r="H48" s="108" t="s">
        <v>1062</v>
      </c>
      <c r="J48" s="97"/>
      <c r="N48" s="93"/>
      <c r="Q48" s="50">
        <f ca="1">IF(TYPE(MATCH(MID($B$3,6,4),OFFSET('Khối 10'!$F$5,Q47,0):'Khối 10'!$F$550,0)+Q47)=16,"",MATCH(MID($B$3,6,4),OFFSET('Khối 10'!$F$5,Q47,0):'Khối 10'!$F$550,0)+Q47)</f>
        <v>317</v>
      </c>
    </row>
    <row r="49" spans="1:17" ht="15" customHeight="1" x14ac:dyDescent="0.25">
      <c r="A49" s="100">
        <v>45</v>
      </c>
      <c r="B49" s="32" t="s">
        <v>744</v>
      </c>
      <c r="C49" s="29" t="s">
        <v>189</v>
      </c>
      <c r="D49" s="29" t="s">
        <v>8</v>
      </c>
      <c r="E49" s="29" t="s">
        <v>11</v>
      </c>
      <c r="F49" s="91">
        <v>25.25</v>
      </c>
      <c r="G49" s="29">
        <v>2</v>
      </c>
      <c r="H49" s="108" t="s">
        <v>1062</v>
      </c>
      <c r="J49" s="97"/>
      <c r="N49" s="93"/>
      <c r="Q49" s="50">
        <f ca="1">IF(TYPE(MATCH(MID($B$3,6,4),OFFSET('Khối 10'!$F$5,Q48,0):'Khối 10'!$F$550,0)+Q48)=16,"",MATCH(MID($B$3,6,4),OFFSET('Khối 10'!$F$5,Q48,0):'Khối 10'!$F$550,0)+Q48)</f>
        <v>318</v>
      </c>
    </row>
    <row r="50" spans="1:17" ht="15" customHeight="1" x14ac:dyDescent="0.25">
      <c r="A50" s="100">
        <v>46</v>
      </c>
      <c r="B50" s="32" t="s">
        <v>823</v>
      </c>
      <c r="C50" s="29" t="s">
        <v>365</v>
      </c>
      <c r="D50" s="29" t="s">
        <v>10</v>
      </c>
      <c r="E50" s="29" t="s">
        <v>11</v>
      </c>
      <c r="F50" s="91">
        <v>20</v>
      </c>
      <c r="G50" s="29">
        <v>2</v>
      </c>
      <c r="H50" s="108" t="s">
        <v>1062</v>
      </c>
      <c r="J50" s="97"/>
      <c r="N50" s="93"/>
      <c r="Q50" s="50">
        <f ca="1">IF(TYPE(MATCH(MID($B$3,6,4),OFFSET('Khối 10'!$F$5,Q49,0):'Khối 10'!$F$550,0)+Q49)=16,"",MATCH(MID($B$3,6,4),OFFSET('Khối 10'!$F$5,Q49,0):'Khối 10'!$F$550,0)+Q49)</f>
        <v>319</v>
      </c>
    </row>
    <row r="51" spans="1:17" ht="15" customHeight="1" x14ac:dyDescent="0.25">
      <c r="A51" s="100" t="s">
        <v>1062</v>
      </c>
      <c r="B51" s="32" t="s">
        <v>1062</v>
      </c>
      <c r="C51" s="29" t="s">
        <v>1062</v>
      </c>
      <c r="D51" s="29" t="s">
        <v>1062</v>
      </c>
      <c r="E51" s="29" t="s">
        <v>1062</v>
      </c>
      <c r="F51" s="91" t="s">
        <v>1062</v>
      </c>
      <c r="G51" s="29" t="s">
        <v>1062</v>
      </c>
      <c r="H51" s="108" t="s">
        <v>1062</v>
      </c>
      <c r="J51" s="97"/>
      <c r="N51" s="93"/>
      <c r="Q51" s="50" t="str">
        <f ca="1">IF(TYPE(MATCH(MID($B$3,6,4),OFFSET('Khối 10'!$F$5,Q50,0):'Khối 10'!$F$550,0)+Q50)=16,"",MATCH(MID($B$3,6,4),OFFSET('Khối 10'!$F$5,Q50,0):'Khối 10'!$F$550,0)+Q50)</f>
        <v/>
      </c>
    </row>
    <row r="52" spans="1:17" ht="11.25" customHeight="1" x14ac:dyDescent="0.25"/>
    <row r="53" spans="1:17" hidden="1" x14ac:dyDescent="0.25">
      <c r="A53" s="59" t="s">
        <v>10</v>
      </c>
      <c r="B53" s="59" t="s">
        <v>8</v>
      </c>
      <c r="C53" s="94" t="s">
        <v>1057</v>
      </c>
      <c r="D53" s="94" t="s">
        <v>1058</v>
      </c>
      <c r="F53" s="94" t="s">
        <v>1059</v>
      </c>
      <c r="G53" s="95" t="s">
        <v>41</v>
      </c>
    </row>
    <row r="54" spans="1:17" hidden="1" x14ac:dyDescent="0.25">
      <c r="A54" s="28">
        <f>COUNTIF($D$5:$D$51,A53)</f>
        <v>22</v>
      </c>
      <c r="B54" s="28">
        <f>COUNTIF($D$5:$D$51,B53)</f>
        <v>24</v>
      </c>
      <c r="C54" s="28">
        <f>COUNTIF($G$5:$G$51,1)</f>
        <v>9</v>
      </c>
      <c r="D54" s="28">
        <f>COUNTIF($G$5:$G$51,2)</f>
        <v>22</v>
      </c>
      <c r="F54" s="28">
        <f>COUNTIF($G$5:$G$51,3)</f>
        <v>14</v>
      </c>
      <c r="G54" s="28">
        <f>COUNTIF($H$5:$H$51,G53)</f>
        <v>1</v>
      </c>
    </row>
    <row r="55" spans="1:17" ht="9.75" hidden="1" customHeight="1" x14ac:dyDescent="0.25"/>
    <row r="56" spans="1:17" hidden="1" x14ac:dyDescent="0.25">
      <c r="A56" s="123" t="s">
        <v>463</v>
      </c>
      <c r="B56" s="123"/>
      <c r="C56" s="123"/>
      <c r="D56" s="123"/>
      <c r="E56" s="123"/>
      <c r="F56" s="123"/>
      <c r="G56" s="123"/>
      <c r="H56" s="123"/>
      <c r="I56" s="123"/>
    </row>
    <row r="57" spans="1:17" hidden="1" x14ac:dyDescent="0.25">
      <c r="A57" s="94" t="s">
        <v>464</v>
      </c>
      <c r="B57" s="94" t="s">
        <v>466</v>
      </c>
      <c r="C57" s="94" t="s">
        <v>467</v>
      </c>
      <c r="D57" s="94" t="s">
        <v>468</v>
      </c>
      <c r="E57" s="94" t="s">
        <v>1044</v>
      </c>
      <c r="F57" s="94" t="s">
        <v>1044</v>
      </c>
      <c r="G57" s="94" t="s">
        <v>465</v>
      </c>
      <c r="H57" s="94" t="s">
        <v>469</v>
      </c>
      <c r="I57" s="98" t="s">
        <v>40</v>
      </c>
    </row>
    <row r="58" spans="1:17" hidden="1" x14ac:dyDescent="0.25">
      <c r="A58" s="28">
        <f>COUNTIF($F$5:$F$51,A57)</f>
        <v>0</v>
      </c>
      <c r="B58" s="28">
        <f>COUNTIF($F$5:$F$51,B57)-COUNTIF($F$5:$F$51,A57)</f>
        <v>0</v>
      </c>
      <c r="C58" s="28">
        <f>COUNTIF($F$5:$F$51,C57)-COUNTIF($F$5:$F$51,B57)</f>
        <v>1</v>
      </c>
      <c r="D58" s="28">
        <f>COUNTIF($F$5:$F$51,D57)-COUNTIF($F$5:$F$51,C57)</f>
        <v>8</v>
      </c>
      <c r="E58" s="28">
        <f>COUNTIF($F$5:$F$51,E57)-COUNTIF($F$5:$F$51,D57)</f>
        <v>8</v>
      </c>
      <c r="F58" s="28">
        <f>COUNTIF($F$5:$F$51,F57)-COUNTIF($F$5:$F$51,D57)</f>
        <v>8</v>
      </c>
      <c r="G58" s="28">
        <f>COUNTIF($F$5:$F$51,G57)-COUNTIF($F$5:$F$51,F57)</f>
        <v>24</v>
      </c>
      <c r="H58" s="28">
        <f>COUNTIF($F$5:$F$51,H57)</f>
        <v>4</v>
      </c>
      <c r="I58" s="99">
        <f>AVERAGE($F$5:$F$51)</f>
        <v>21.927777777777777</v>
      </c>
    </row>
    <row r="59" spans="1:17" hidden="1" x14ac:dyDescent="0.25"/>
    <row r="60" spans="1:17" hidden="1" x14ac:dyDescent="0.25"/>
    <row r="61" spans="1:17" hidden="1" x14ac:dyDescent="0.25"/>
  </sheetData>
  <mergeCells count="2">
    <mergeCell ref="A56:I56"/>
    <mergeCell ref="A2:H2"/>
  </mergeCells>
  <pageMargins left="0.65" right="0" top="0.25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zoomScale="85" zoomScaleNormal="85" workbookViewId="0">
      <selection activeCell="J1" sqref="J1"/>
    </sheetView>
  </sheetViews>
  <sheetFormatPr defaultRowHeight="15" x14ac:dyDescent="0.25"/>
  <cols>
    <col min="1" max="1" width="6.28515625" style="27" customWidth="1"/>
    <col min="2" max="2" width="25.42578125" style="27" customWidth="1"/>
    <col min="3" max="3" width="13.5703125" style="27" customWidth="1"/>
    <col min="4" max="4" width="11.140625" style="27" customWidth="1"/>
    <col min="5" max="5" width="14.85546875" style="27" hidden="1" customWidth="1"/>
    <col min="6" max="6" width="11.5703125" style="27" hidden="1" customWidth="1"/>
    <col min="7" max="7" width="9.42578125" style="27" hidden="1" customWidth="1"/>
    <col min="8" max="8" width="25.85546875" style="27" customWidth="1"/>
    <col min="9" max="10" width="9.42578125" style="27" customWidth="1"/>
    <col min="11" max="11" width="9.28515625" style="27" customWidth="1"/>
    <col min="12" max="12" width="10.28515625" style="27" customWidth="1"/>
    <col min="13" max="13" width="8" style="27" customWidth="1"/>
    <col min="14" max="14" width="9.140625" style="27" customWidth="1"/>
    <col min="15" max="16" width="9.140625" style="27"/>
    <col min="17" max="17" width="9.140625" style="27" hidden="1" customWidth="1"/>
    <col min="18" max="16384" width="9.140625" style="27"/>
  </cols>
  <sheetData>
    <row r="1" spans="1:17" s="24" customFormat="1" ht="17.25" customHeight="1" x14ac:dyDescent="0.25">
      <c r="A1" s="17" t="s">
        <v>18</v>
      </c>
      <c r="B1" s="18"/>
      <c r="C1" s="19"/>
      <c r="D1" s="19"/>
      <c r="E1" s="19"/>
      <c r="F1" s="18"/>
      <c r="G1" s="19"/>
      <c r="H1" s="20" t="s">
        <v>1075</v>
      </c>
      <c r="J1" s="20"/>
    </row>
    <row r="2" spans="1:17" s="24" customFormat="1" ht="20.25" customHeight="1" x14ac:dyDescent="0.25">
      <c r="A2" s="124" t="s">
        <v>1056</v>
      </c>
      <c r="B2" s="124"/>
      <c r="C2" s="124"/>
      <c r="D2" s="124"/>
      <c r="E2" s="124"/>
      <c r="F2" s="124"/>
      <c r="G2" s="124"/>
      <c r="H2" s="124"/>
      <c r="I2" s="88"/>
      <c r="J2" s="58"/>
      <c r="K2" s="88"/>
      <c r="L2" s="88"/>
      <c r="M2" s="88"/>
    </row>
    <row r="3" spans="1:17" s="24" customFormat="1" ht="18.75" customHeight="1" x14ac:dyDescent="0.25">
      <c r="B3" s="48" t="s">
        <v>1049</v>
      </c>
      <c r="C3" s="48" t="s">
        <v>1071</v>
      </c>
      <c r="F3" s="47"/>
      <c r="G3" s="47"/>
      <c r="H3" s="47"/>
      <c r="I3" s="89"/>
      <c r="J3" s="89"/>
      <c r="K3" s="89"/>
      <c r="L3" s="89"/>
    </row>
    <row r="4" spans="1:17" s="26" customFormat="1" ht="19.5" customHeight="1" x14ac:dyDescent="0.25">
      <c r="A4" s="25" t="s">
        <v>0</v>
      </c>
      <c r="B4" s="25" t="s">
        <v>26</v>
      </c>
      <c r="C4" s="25" t="s">
        <v>1</v>
      </c>
      <c r="D4" s="101" t="s">
        <v>2</v>
      </c>
      <c r="E4" s="25" t="s">
        <v>21</v>
      </c>
      <c r="F4" s="41" t="s">
        <v>463</v>
      </c>
      <c r="G4" s="102" t="s">
        <v>87</v>
      </c>
      <c r="H4" s="25" t="s">
        <v>24</v>
      </c>
      <c r="I4" s="89"/>
      <c r="J4" s="96"/>
      <c r="K4" s="90"/>
      <c r="L4" s="90"/>
    </row>
    <row r="5" spans="1:17" ht="15" customHeight="1" x14ac:dyDescent="0.25">
      <c r="A5" s="100">
        <v>1</v>
      </c>
      <c r="B5" s="32" t="s">
        <v>508</v>
      </c>
      <c r="C5" s="29" t="s">
        <v>126</v>
      </c>
      <c r="D5" s="29" t="s">
        <v>8</v>
      </c>
      <c r="E5" s="29" t="s">
        <v>12</v>
      </c>
      <c r="F5" s="91">
        <v>22</v>
      </c>
      <c r="G5" s="29">
        <v>1</v>
      </c>
      <c r="H5" s="108" t="s">
        <v>1062</v>
      </c>
      <c r="J5" s="97"/>
      <c r="N5" s="92"/>
      <c r="Q5" s="49">
        <f>IF(TYPE(MATCH(MID($B$3,6,4),DSLop,0))=16,"",MATCH(MID($B$3,6,4),DSLop,0))</f>
        <v>320</v>
      </c>
    </row>
    <row r="6" spans="1:17" ht="15" customHeight="1" x14ac:dyDescent="0.25">
      <c r="A6" s="100">
        <v>2</v>
      </c>
      <c r="B6" s="32" t="s">
        <v>947</v>
      </c>
      <c r="C6" s="29" t="s">
        <v>418</v>
      </c>
      <c r="D6" s="29" t="s">
        <v>8</v>
      </c>
      <c r="E6" s="29" t="s">
        <v>12</v>
      </c>
      <c r="F6" s="91">
        <v>20.25</v>
      </c>
      <c r="G6" s="29">
        <v>3</v>
      </c>
      <c r="H6" s="108" t="s">
        <v>1062</v>
      </c>
      <c r="J6" s="97"/>
      <c r="N6" s="93"/>
      <c r="Q6" s="50">
        <f ca="1">IF(TYPE(MATCH(MID($B$3,6,4),OFFSET('Khối 10'!$F$5,Q5,0):'Khối 10'!$F$550,0)+Q5)=16,"",MATCH(MID($B$3,6,4),OFFSET('Khối 10'!$F$5,Q5,0):'Khối 10'!$F$550,0)+Q5)</f>
        <v>321</v>
      </c>
    </row>
    <row r="7" spans="1:17" ht="15" customHeight="1" x14ac:dyDescent="0.25">
      <c r="A7" s="100">
        <v>3</v>
      </c>
      <c r="B7" s="32" t="s">
        <v>780</v>
      </c>
      <c r="C7" s="29" t="s">
        <v>326</v>
      </c>
      <c r="D7" s="29" t="s">
        <v>8</v>
      </c>
      <c r="E7" s="29" t="s">
        <v>12</v>
      </c>
      <c r="F7" s="91">
        <v>19.5</v>
      </c>
      <c r="G7" s="29">
        <v>2</v>
      </c>
      <c r="H7" s="108" t="s">
        <v>1062</v>
      </c>
      <c r="J7" s="97"/>
      <c r="N7" s="93"/>
      <c r="Q7" s="50">
        <f ca="1">IF(TYPE(MATCH(MID($B$3,6,4),OFFSET('Khối 10'!$F$5,Q6,0):'Khối 10'!$F$550,0)+Q6)=16,"",MATCH(MID($B$3,6,4),OFFSET('Khối 10'!$F$5,Q6,0):'Khối 10'!$F$550,0)+Q6)</f>
        <v>322</v>
      </c>
    </row>
    <row r="8" spans="1:17" ht="15" customHeight="1" x14ac:dyDescent="0.25">
      <c r="A8" s="100">
        <v>4</v>
      </c>
      <c r="B8" s="32" t="s">
        <v>828</v>
      </c>
      <c r="C8" s="29" t="s">
        <v>273</v>
      </c>
      <c r="D8" s="29" t="s">
        <v>8</v>
      </c>
      <c r="E8" s="29" t="s">
        <v>12</v>
      </c>
      <c r="F8" s="91">
        <v>20.5</v>
      </c>
      <c r="G8" s="29">
        <v>2</v>
      </c>
      <c r="H8" s="108" t="s">
        <v>1062</v>
      </c>
      <c r="J8" s="97"/>
      <c r="N8" s="93"/>
      <c r="Q8" s="50">
        <f ca="1">IF(TYPE(MATCH(MID($B$3,6,4),OFFSET('Khối 10'!$F$5,Q7,0):'Khối 10'!$F$550,0)+Q7)=16,"",MATCH(MID($B$3,6,4),OFFSET('Khối 10'!$F$5,Q7,0):'Khối 10'!$F$550,0)+Q7)</f>
        <v>323</v>
      </c>
    </row>
    <row r="9" spans="1:17" ht="15" customHeight="1" x14ac:dyDescent="0.25">
      <c r="A9" s="100">
        <v>5</v>
      </c>
      <c r="B9" s="32" t="s">
        <v>850</v>
      </c>
      <c r="C9" s="29" t="s">
        <v>194</v>
      </c>
      <c r="D9" s="29" t="s">
        <v>10</v>
      </c>
      <c r="E9" s="29" t="s">
        <v>12</v>
      </c>
      <c r="F9" s="91">
        <v>19.5</v>
      </c>
      <c r="G9" s="29">
        <v>2</v>
      </c>
      <c r="H9" s="108" t="s">
        <v>1062</v>
      </c>
      <c r="J9" s="97"/>
      <c r="N9" s="93"/>
      <c r="Q9" s="50">
        <f ca="1">IF(TYPE(MATCH(MID($B$3,6,4),OFFSET('Khối 10'!$F$5,Q8,0):'Khối 10'!$F$550,0)+Q8)=16,"",MATCH(MID($B$3,6,4),OFFSET('Khối 10'!$F$5,Q8,0):'Khối 10'!$F$550,0)+Q8)</f>
        <v>324</v>
      </c>
    </row>
    <row r="10" spans="1:17" ht="15" customHeight="1" x14ac:dyDescent="0.25">
      <c r="A10" s="100">
        <v>6</v>
      </c>
      <c r="B10" s="32" t="s">
        <v>524</v>
      </c>
      <c r="C10" s="29" t="s">
        <v>146</v>
      </c>
      <c r="D10" s="29" t="s">
        <v>10</v>
      </c>
      <c r="E10" s="29" t="s">
        <v>12</v>
      </c>
      <c r="F10" s="91">
        <v>23.25</v>
      </c>
      <c r="G10" s="29">
        <v>1</v>
      </c>
      <c r="H10" s="108" t="s">
        <v>1062</v>
      </c>
      <c r="J10" s="97"/>
      <c r="N10" s="93"/>
      <c r="Q10" s="50">
        <f ca="1">IF(TYPE(MATCH(MID($B$3,6,4),OFFSET('Khối 10'!$F$5,Q9,0):'Khối 10'!$F$550,0)+Q9)=16,"",MATCH(MID($B$3,6,4),OFFSET('Khối 10'!$F$5,Q9,0):'Khối 10'!$F$550,0)+Q9)</f>
        <v>325</v>
      </c>
    </row>
    <row r="11" spans="1:17" ht="15" customHeight="1" x14ac:dyDescent="0.25">
      <c r="A11" s="100">
        <v>7</v>
      </c>
      <c r="B11" s="32" t="s">
        <v>541</v>
      </c>
      <c r="C11" s="29" t="s">
        <v>131</v>
      </c>
      <c r="D11" s="29" t="s">
        <v>10</v>
      </c>
      <c r="E11" s="29" t="s">
        <v>12</v>
      </c>
      <c r="F11" s="91">
        <v>21.25</v>
      </c>
      <c r="G11" s="29">
        <v>1</v>
      </c>
      <c r="H11" s="108" t="s">
        <v>1062</v>
      </c>
      <c r="J11" s="97"/>
      <c r="N11" s="93"/>
      <c r="Q11" s="50">
        <f ca="1">IF(TYPE(MATCH(MID($B$3,6,4),OFFSET('Khối 10'!$F$5,Q10,0):'Khối 10'!$F$550,0)+Q10)=16,"",MATCH(MID($B$3,6,4),OFFSET('Khối 10'!$F$5,Q10,0):'Khối 10'!$F$550,0)+Q10)</f>
        <v>326</v>
      </c>
    </row>
    <row r="12" spans="1:17" ht="15" customHeight="1" x14ac:dyDescent="0.25">
      <c r="A12" s="100">
        <v>8</v>
      </c>
      <c r="B12" s="32" t="s">
        <v>852</v>
      </c>
      <c r="C12" s="29" t="s">
        <v>378</v>
      </c>
      <c r="D12" s="29" t="s">
        <v>10</v>
      </c>
      <c r="E12" s="29" t="s">
        <v>12</v>
      </c>
      <c r="F12" s="91">
        <v>20</v>
      </c>
      <c r="G12" s="29">
        <v>2</v>
      </c>
      <c r="H12" s="108" t="s">
        <v>1062</v>
      </c>
      <c r="J12" s="97"/>
      <c r="N12" s="93"/>
      <c r="Q12" s="50">
        <f ca="1">IF(TYPE(MATCH(MID($B$3,6,4),OFFSET('Khối 10'!$F$5,Q11,0):'Khối 10'!$F$550,0)+Q11)=16,"",MATCH(MID($B$3,6,4),OFFSET('Khối 10'!$F$5,Q11,0):'Khối 10'!$F$550,0)+Q11)</f>
        <v>327</v>
      </c>
    </row>
    <row r="13" spans="1:17" ht="15" customHeight="1" x14ac:dyDescent="0.25">
      <c r="A13" s="100">
        <v>9</v>
      </c>
      <c r="B13" s="32" t="s">
        <v>555</v>
      </c>
      <c r="C13" s="29" t="s">
        <v>179</v>
      </c>
      <c r="D13" s="29" t="s">
        <v>10</v>
      </c>
      <c r="E13" s="29" t="s">
        <v>12</v>
      </c>
      <c r="F13" s="91">
        <v>22.5</v>
      </c>
      <c r="G13" s="29">
        <v>2</v>
      </c>
      <c r="H13" s="108" t="s">
        <v>1062</v>
      </c>
      <c r="J13" s="97"/>
      <c r="N13" s="93"/>
      <c r="Q13" s="50">
        <f ca="1">IF(TYPE(MATCH(MID($B$3,6,4),OFFSET('Khối 10'!$F$5,Q12,0):'Khối 10'!$F$550,0)+Q12)=16,"",MATCH(MID($B$3,6,4),OFFSET('Khối 10'!$F$5,Q12,0):'Khối 10'!$F$550,0)+Q12)</f>
        <v>328</v>
      </c>
    </row>
    <row r="14" spans="1:17" ht="15" customHeight="1" x14ac:dyDescent="0.25">
      <c r="A14" s="100">
        <v>10</v>
      </c>
      <c r="B14" s="32" t="s">
        <v>562</v>
      </c>
      <c r="C14" s="29" t="s">
        <v>187</v>
      </c>
      <c r="D14" s="29" t="s">
        <v>10</v>
      </c>
      <c r="E14" s="29" t="s">
        <v>12</v>
      </c>
      <c r="F14" s="91">
        <v>20.5</v>
      </c>
      <c r="G14" s="29">
        <v>1</v>
      </c>
      <c r="H14" s="108" t="s">
        <v>1062</v>
      </c>
      <c r="J14" s="97"/>
      <c r="N14" s="93"/>
      <c r="Q14" s="50">
        <f ca="1">IF(TYPE(MATCH(MID($B$3,6,4),OFFSET('Khối 10'!$F$5,Q13,0):'Khối 10'!$F$550,0)+Q13)=16,"",MATCH(MID($B$3,6,4),OFFSET('Khối 10'!$F$5,Q13,0):'Khối 10'!$F$550,0)+Q13)</f>
        <v>329</v>
      </c>
    </row>
    <row r="15" spans="1:17" ht="15" customHeight="1" x14ac:dyDescent="0.25">
      <c r="A15" s="100">
        <v>11</v>
      </c>
      <c r="B15" s="32" t="s">
        <v>565</v>
      </c>
      <c r="C15" s="29" t="s">
        <v>100</v>
      </c>
      <c r="D15" s="29" t="s">
        <v>10</v>
      </c>
      <c r="E15" s="29" t="s">
        <v>12</v>
      </c>
      <c r="F15" s="91">
        <v>25.5</v>
      </c>
      <c r="G15" s="29">
        <v>2</v>
      </c>
      <c r="H15" s="108" t="s">
        <v>1062</v>
      </c>
      <c r="J15" s="97"/>
      <c r="N15" s="93"/>
      <c r="Q15" s="50">
        <f ca="1">IF(TYPE(MATCH(MID($B$3,6,4),OFFSET('Khối 10'!$F$5,Q14,0):'Khối 10'!$F$550,0)+Q14)=16,"",MATCH(MID($B$3,6,4),OFFSET('Khối 10'!$F$5,Q14,0):'Khối 10'!$F$550,0)+Q14)</f>
        <v>330</v>
      </c>
    </row>
    <row r="16" spans="1:17" ht="15" customHeight="1" x14ac:dyDescent="0.25">
      <c r="A16" s="100">
        <v>12</v>
      </c>
      <c r="B16" s="32" t="s">
        <v>567</v>
      </c>
      <c r="C16" s="29" t="s">
        <v>189</v>
      </c>
      <c r="D16" s="29" t="s">
        <v>8</v>
      </c>
      <c r="E16" s="29" t="s">
        <v>12</v>
      </c>
      <c r="F16" s="91">
        <v>20.75</v>
      </c>
      <c r="G16" s="29">
        <v>1</v>
      </c>
      <c r="H16" s="108" t="s">
        <v>1062</v>
      </c>
      <c r="J16" s="97"/>
      <c r="N16" s="93"/>
      <c r="Q16" s="50">
        <f ca="1">IF(TYPE(MATCH(MID($B$3,6,4),OFFSET('Khối 10'!$F$5,Q15,0):'Khối 10'!$F$550,0)+Q15)=16,"",MATCH(MID($B$3,6,4),OFFSET('Khối 10'!$F$5,Q15,0):'Khối 10'!$F$550,0)+Q15)</f>
        <v>331</v>
      </c>
    </row>
    <row r="17" spans="1:17" ht="15" customHeight="1" x14ac:dyDescent="0.25">
      <c r="A17" s="100">
        <v>13</v>
      </c>
      <c r="B17" s="32" t="s">
        <v>1003</v>
      </c>
      <c r="C17" s="29" t="s">
        <v>118</v>
      </c>
      <c r="D17" s="29" t="s">
        <v>8</v>
      </c>
      <c r="E17" s="29" t="s">
        <v>12</v>
      </c>
      <c r="F17" s="91">
        <v>21</v>
      </c>
      <c r="G17" s="29">
        <v>3</v>
      </c>
      <c r="H17" s="108" t="s">
        <v>1062</v>
      </c>
      <c r="J17" s="97"/>
      <c r="N17" s="93"/>
      <c r="Q17" s="50">
        <f ca="1">IF(TYPE(MATCH(MID($B$3,6,4),OFFSET('Khối 10'!$F$5,Q16,0):'Khối 10'!$F$550,0)+Q16)=16,"",MATCH(MID($B$3,6,4),OFFSET('Khối 10'!$F$5,Q16,0):'Khối 10'!$F$550,0)+Q16)</f>
        <v>332</v>
      </c>
    </row>
    <row r="18" spans="1:17" ht="15" customHeight="1" x14ac:dyDescent="0.25">
      <c r="A18" s="100">
        <v>14</v>
      </c>
      <c r="B18" s="32" t="s">
        <v>901</v>
      </c>
      <c r="C18" s="29" t="s">
        <v>404</v>
      </c>
      <c r="D18" s="29" t="s">
        <v>10</v>
      </c>
      <c r="E18" s="29" t="s">
        <v>12</v>
      </c>
      <c r="F18" s="91">
        <v>20.5</v>
      </c>
      <c r="G18" s="29">
        <v>3</v>
      </c>
      <c r="H18" s="108" t="s">
        <v>1062</v>
      </c>
      <c r="J18" s="97"/>
      <c r="N18" s="93"/>
      <c r="Q18" s="50">
        <f ca="1">IF(TYPE(MATCH(MID($B$3,6,4),OFFSET('Khối 10'!$F$5,Q17,0):'Khối 10'!$F$550,0)+Q17)=16,"",MATCH(MID($B$3,6,4),OFFSET('Khối 10'!$F$5,Q17,0):'Khối 10'!$F$550,0)+Q17)</f>
        <v>333</v>
      </c>
    </row>
    <row r="19" spans="1:17" ht="15" customHeight="1" x14ac:dyDescent="0.25">
      <c r="A19" s="100">
        <v>15</v>
      </c>
      <c r="B19" s="32" t="s">
        <v>795</v>
      </c>
      <c r="C19" s="29" t="s">
        <v>347</v>
      </c>
      <c r="D19" s="29" t="s">
        <v>8</v>
      </c>
      <c r="E19" s="29" t="s">
        <v>12</v>
      </c>
      <c r="F19" s="91">
        <v>24.75</v>
      </c>
      <c r="G19" s="29">
        <v>2</v>
      </c>
      <c r="H19" s="108" t="s">
        <v>1062</v>
      </c>
      <c r="J19" s="97"/>
      <c r="N19" s="93"/>
      <c r="Q19" s="50">
        <f ca="1">IF(TYPE(MATCH(MID($B$3,6,4),OFFSET('Khối 10'!$F$5,Q18,0):'Khối 10'!$F$550,0)+Q18)=16,"",MATCH(MID($B$3,6,4),OFFSET('Khối 10'!$F$5,Q18,0):'Khối 10'!$F$550,0)+Q18)</f>
        <v>334</v>
      </c>
    </row>
    <row r="20" spans="1:17" ht="15" customHeight="1" x14ac:dyDescent="0.25">
      <c r="A20" s="100">
        <v>16</v>
      </c>
      <c r="B20" s="32" t="s">
        <v>864</v>
      </c>
      <c r="C20" s="29" t="s">
        <v>204</v>
      </c>
      <c r="D20" s="29" t="s">
        <v>10</v>
      </c>
      <c r="E20" s="29" t="s">
        <v>12</v>
      </c>
      <c r="F20" s="91">
        <v>20.75</v>
      </c>
      <c r="G20" s="29">
        <v>2</v>
      </c>
      <c r="H20" s="108" t="s">
        <v>1062</v>
      </c>
      <c r="J20" s="97"/>
      <c r="N20" s="93"/>
      <c r="Q20" s="50">
        <f ca="1">IF(TYPE(MATCH(MID($B$3,6,4),OFFSET('Khối 10'!$F$5,Q19,0):'Khối 10'!$F$550,0)+Q19)=16,"",MATCH(MID($B$3,6,4),OFFSET('Khối 10'!$F$5,Q19,0):'Khối 10'!$F$550,0)+Q19)</f>
        <v>335</v>
      </c>
    </row>
    <row r="21" spans="1:17" ht="15" customHeight="1" x14ac:dyDescent="0.25">
      <c r="A21" s="100">
        <v>17</v>
      </c>
      <c r="B21" s="32" t="s">
        <v>586</v>
      </c>
      <c r="C21" s="29" t="s">
        <v>60</v>
      </c>
      <c r="D21" s="29" t="s">
        <v>8</v>
      </c>
      <c r="E21" s="29" t="s">
        <v>12</v>
      </c>
      <c r="F21" s="91">
        <v>20.25</v>
      </c>
      <c r="G21" s="29">
        <v>2</v>
      </c>
      <c r="H21" s="108" t="s">
        <v>1062</v>
      </c>
      <c r="J21" s="97"/>
      <c r="N21" s="93"/>
      <c r="Q21" s="50">
        <f ca="1">IF(TYPE(MATCH(MID($B$3,6,4),OFFSET('Khối 10'!$F$5,Q20,0):'Khối 10'!$F$550,0)+Q20)=16,"",MATCH(MID($B$3,6,4),OFFSET('Khối 10'!$F$5,Q20,0):'Khối 10'!$F$550,0)+Q20)</f>
        <v>336</v>
      </c>
    </row>
    <row r="22" spans="1:17" ht="15" customHeight="1" x14ac:dyDescent="0.25">
      <c r="A22" s="100">
        <v>18</v>
      </c>
      <c r="B22" s="32" t="s">
        <v>588</v>
      </c>
      <c r="C22" s="29" t="s">
        <v>207</v>
      </c>
      <c r="D22" s="29" t="s">
        <v>10</v>
      </c>
      <c r="E22" s="29" t="s">
        <v>12</v>
      </c>
      <c r="F22" s="91">
        <v>20</v>
      </c>
      <c r="G22" s="29">
        <v>1</v>
      </c>
      <c r="H22" s="108" t="s">
        <v>1062</v>
      </c>
      <c r="J22" s="97"/>
      <c r="N22" s="93"/>
      <c r="Q22" s="50">
        <f ca="1">IF(TYPE(MATCH(MID($B$3,6,4),OFFSET('Khối 10'!$F$5,Q21,0):'Khối 10'!$F$550,0)+Q21)=16,"",MATCH(MID($B$3,6,4),OFFSET('Khối 10'!$F$5,Q21,0):'Khối 10'!$F$550,0)+Q21)</f>
        <v>337</v>
      </c>
    </row>
    <row r="23" spans="1:17" ht="15" customHeight="1" x14ac:dyDescent="0.25">
      <c r="A23" s="100">
        <v>19</v>
      </c>
      <c r="B23" s="32" t="s">
        <v>592</v>
      </c>
      <c r="C23" s="29" t="s">
        <v>211</v>
      </c>
      <c r="D23" s="29" t="s">
        <v>8</v>
      </c>
      <c r="E23" s="29" t="s">
        <v>12</v>
      </c>
      <c r="F23" s="91">
        <v>21</v>
      </c>
      <c r="G23" s="29">
        <v>2</v>
      </c>
      <c r="H23" s="108" t="s">
        <v>1062</v>
      </c>
      <c r="J23" s="97"/>
      <c r="N23" s="93"/>
      <c r="Q23" s="50">
        <f ca="1">IF(TYPE(MATCH(MID($B$3,6,4),OFFSET('Khối 10'!$F$5,Q22,0):'Khối 10'!$F$550,0)+Q22)=16,"",MATCH(MID($B$3,6,4),OFFSET('Khối 10'!$F$5,Q22,0):'Khối 10'!$F$550,0)+Q22)</f>
        <v>338</v>
      </c>
    </row>
    <row r="24" spans="1:17" ht="15" customHeight="1" x14ac:dyDescent="0.25">
      <c r="A24" s="100">
        <v>20</v>
      </c>
      <c r="B24" s="32" t="s">
        <v>1027</v>
      </c>
      <c r="C24" s="29" t="s">
        <v>458</v>
      </c>
      <c r="D24" s="29" t="s">
        <v>8</v>
      </c>
      <c r="E24" s="29" t="s">
        <v>12</v>
      </c>
      <c r="F24" s="91">
        <v>21.75</v>
      </c>
      <c r="G24" s="29">
        <v>3</v>
      </c>
      <c r="H24" s="108" t="s">
        <v>1062</v>
      </c>
      <c r="J24" s="97"/>
      <c r="N24" s="93"/>
      <c r="Q24" s="50">
        <f ca="1">IF(TYPE(MATCH(MID($B$3,6,4),OFFSET('Khối 10'!$F$5,Q23,0):'Khối 10'!$F$550,0)+Q23)=16,"",MATCH(MID($B$3,6,4),OFFSET('Khối 10'!$F$5,Q23,0):'Khối 10'!$F$550,0)+Q23)</f>
        <v>339</v>
      </c>
    </row>
    <row r="25" spans="1:17" ht="15" customHeight="1" x14ac:dyDescent="0.25">
      <c r="A25" s="100">
        <v>21</v>
      </c>
      <c r="B25" s="32" t="s">
        <v>1036</v>
      </c>
      <c r="C25" s="29" t="s">
        <v>422</v>
      </c>
      <c r="D25" s="29" t="s">
        <v>8</v>
      </c>
      <c r="E25" s="29" t="s">
        <v>12</v>
      </c>
      <c r="F25" s="91">
        <v>20.75</v>
      </c>
      <c r="G25" s="29">
        <v>2</v>
      </c>
      <c r="H25" s="108" t="s">
        <v>1062</v>
      </c>
      <c r="J25" s="97"/>
      <c r="N25" s="93"/>
      <c r="Q25" s="50">
        <f ca="1">IF(TYPE(MATCH(MID($B$3,6,4),OFFSET('Khối 10'!$F$5,Q24,0):'Khối 10'!$F$550,0)+Q24)=16,"",MATCH(MID($B$3,6,4),OFFSET('Khối 10'!$F$5,Q24,0):'Khối 10'!$F$550,0)+Q24)</f>
        <v>340</v>
      </c>
    </row>
    <row r="26" spans="1:17" ht="15" customHeight="1" x14ac:dyDescent="0.25">
      <c r="A26" s="100">
        <v>22</v>
      </c>
      <c r="B26" s="32" t="s">
        <v>954</v>
      </c>
      <c r="C26" s="29" t="s">
        <v>288</v>
      </c>
      <c r="D26" s="29" t="s">
        <v>10</v>
      </c>
      <c r="E26" s="29" t="s">
        <v>12</v>
      </c>
      <c r="F26" s="91">
        <v>20.75</v>
      </c>
      <c r="G26" s="29">
        <v>3</v>
      </c>
      <c r="H26" s="108" t="s">
        <v>1062</v>
      </c>
      <c r="J26" s="97"/>
      <c r="N26" s="93"/>
      <c r="Q26" s="50">
        <f ca="1">IF(TYPE(MATCH(MID($B$3,6,4),OFFSET('Khối 10'!$F$5,Q25,0):'Khối 10'!$F$550,0)+Q25)=16,"",MATCH(MID($B$3,6,4),OFFSET('Khối 10'!$F$5,Q25,0):'Khối 10'!$F$550,0)+Q25)</f>
        <v>341</v>
      </c>
    </row>
    <row r="27" spans="1:17" ht="15" customHeight="1" x14ac:dyDescent="0.25">
      <c r="A27" s="100">
        <v>23</v>
      </c>
      <c r="B27" s="32" t="s">
        <v>624</v>
      </c>
      <c r="C27" s="29" t="s">
        <v>238</v>
      </c>
      <c r="D27" s="29" t="s">
        <v>8</v>
      </c>
      <c r="E27" s="29" t="s">
        <v>12</v>
      </c>
      <c r="F27" s="91">
        <v>23</v>
      </c>
      <c r="G27" s="29">
        <v>2</v>
      </c>
      <c r="H27" s="108" t="s">
        <v>1062</v>
      </c>
      <c r="J27" s="97"/>
      <c r="N27" s="93"/>
      <c r="Q27" s="50">
        <f ca="1">IF(TYPE(MATCH(MID($B$3,6,4),OFFSET('Khối 10'!$F$5,Q26,0):'Khối 10'!$F$550,0)+Q26)=16,"",MATCH(MID($B$3,6,4),OFFSET('Khối 10'!$F$5,Q26,0):'Khối 10'!$F$550,0)+Q26)</f>
        <v>342</v>
      </c>
    </row>
    <row r="28" spans="1:17" ht="15" customHeight="1" x14ac:dyDescent="0.25">
      <c r="A28" s="100">
        <v>24</v>
      </c>
      <c r="B28" s="32" t="s">
        <v>775</v>
      </c>
      <c r="C28" s="29" t="s">
        <v>333</v>
      </c>
      <c r="D28" s="29" t="s">
        <v>8</v>
      </c>
      <c r="E28" s="29" t="s">
        <v>12</v>
      </c>
      <c r="F28" s="91">
        <v>19.75</v>
      </c>
      <c r="G28" s="29">
        <v>2</v>
      </c>
      <c r="H28" s="108" t="s">
        <v>1062</v>
      </c>
      <c r="J28" s="97"/>
      <c r="N28" s="93"/>
      <c r="Q28" s="50">
        <f ca="1">IF(TYPE(MATCH(MID($B$3,6,4),OFFSET('Khối 10'!$F$5,Q27,0):'Khối 10'!$F$550,0)+Q27)=16,"",MATCH(MID($B$3,6,4),OFFSET('Khối 10'!$F$5,Q27,0):'Khối 10'!$F$550,0)+Q27)</f>
        <v>343</v>
      </c>
    </row>
    <row r="29" spans="1:17" ht="15" customHeight="1" x14ac:dyDescent="0.25">
      <c r="A29" s="100">
        <v>25</v>
      </c>
      <c r="B29" s="32" t="s">
        <v>646</v>
      </c>
      <c r="C29" s="29" t="s">
        <v>134</v>
      </c>
      <c r="D29" s="29" t="s">
        <v>10</v>
      </c>
      <c r="E29" s="29" t="s">
        <v>12</v>
      </c>
      <c r="F29" s="91">
        <v>24.5</v>
      </c>
      <c r="G29" s="29">
        <v>2</v>
      </c>
      <c r="H29" s="108" t="s">
        <v>1062</v>
      </c>
      <c r="J29" s="97"/>
      <c r="N29" s="93"/>
      <c r="Q29" s="50">
        <f ca="1">IF(TYPE(MATCH(MID($B$3,6,4),OFFSET('Khối 10'!$F$5,Q28,0):'Khối 10'!$F$550,0)+Q28)=16,"",MATCH(MID($B$3,6,4),OFFSET('Khối 10'!$F$5,Q28,0):'Khối 10'!$F$550,0)+Q28)</f>
        <v>344</v>
      </c>
    </row>
    <row r="30" spans="1:17" ht="15" customHeight="1" x14ac:dyDescent="0.25">
      <c r="A30" s="100">
        <v>26</v>
      </c>
      <c r="B30" s="32" t="s">
        <v>648</v>
      </c>
      <c r="C30" s="29" t="s">
        <v>196</v>
      </c>
      <c r="D30" s="29" t="s">
        <v>8</v>
      </c>
      <c r="E30" s="29" t="s">
        <v>12</v>
      </c>
      <c r="F30" s="91">
        <v>22.25</v>
      </c>
      <c r="G30" s="29">
        <v>2</v>
      </c>
      <c r="H30" s="108" t="s">
        <v>1062</v>
      </c>
      <c r="J30" s="97"/>
      <c r="N30" s="93"/>
      <c r="Q30" s="50">
        <f ca="1">IF(TYPE(MATCH(MID($B$3,6,4),OFFSET('Khối 10'!$F$5,Q29,0):'Khối 10'!$F$550,0)+Q29)=16,"",MATCH(MID($B$3,6,4),OFFSET('Khối 10'!$F$5,Q29,0):'Khối 10'!$F$550,0)+Q29)</f>
        <v>345</v>
      </c>
    </row>
    <row r="31" spans="1:17" ht="15" customHeight="1" x14ac:dyDescent="0.25">
      <c r="A31" s="100">
        <v>27</v>
      </c>
      <c r="B31" s="32" t="s">
        <v>911</v>
      </c>
      <c r="C31" s="29" t="s">
        <v>139</v>
      </c>
      <c r="D31" s="29" t="s">
        <v>10</v>
      </c>
      <c r="E31" s="29" t="s">
        <v>12</v>
      </c>
      <c r="F31" s="91">
        <v>21.5</v>
      </c>
      <c r="G31" s="29">
        <v>3</v>
      </c>
      <c r="H31" s="108" t="s">
        <v>1062</v>
      </c>
      <c r="J31" s="97"/>
      <c r="N31" s="93"/>
      <c r="Q31" s="50">
        <f ca="1">IF(TYPE(MATCH(MID($B$3,6,4),OFFSET('Khối 10'!$F$5,Q30,0):'Khối 10'!$F$550,0)+Q30)=16,"",MATCH(MID($B$3,6,4),OFFSET('Khối 10'!$F$5,Q30,0):'Khối 10'!$F$550,0)+Q30)</f>
        <v>346</v>
      </c>
    </row>
    <row r="32" spans="1:17" ht="15" customHeight="1" x14ac:dyDescent="0.25">
      <c r="A32" s="100">
        <v>28</v>
      </c>
      <c r="B32" s="32" t="s">
        <v>670</v>
      </c>
      <c r="C32" s="29" t="s">
        <v>225</v>
      </c>
      <c r="D32" s="29" t="s">
        <v>10</v>
      </c>
      <c r="E32" s="29" t="s">
        <v>12</v>
      </c>
      <c r="F32" s="91">
        <v>21.5</v>
      </c>
      <c r="G32" s="29">
        <v>2</v>
      </c>
      <c r="H32" s="108" t="s">
        <v>1062</v>
      </c>
      <c r="J32" s="97"/>
      <c r="N32" s="93"/>
      <c r="Q32" s="50">
        <f ca="1">IF(TYPE(MATCH(MID($B$3,6,4),OFFSET('Khối 10'!$F$5,Q31,0):'Khối 10'!$F$550,0)+Q31)=16,"",MATCH(MID($B$3,6,4),OFFSET('Khối 10'!$F$5,Q31,0):'Khối 10'!$F$550,0)+Q31)</f>
        <v>347</v>
      </c>
    </row>
    <row r="33" spans="1:17" ht="15" customHeight="1" x14ac:dyDescent="0.25">
      <c r="A33" s="100">
        <v>29</v>
      </c>
      <c r="B33" s="32" t="s">
        <v>680</v>
      </c>
      <c r="C33" s="29" t="s">
        <v>272</v>
      </c>
      <c r="D33" s="29" t="s">
        <v>10</v>
      </c>
      <c r="E33" s="29" t="s">
        <v>12</v>
      </c>
      <c r="F33" s="91">
        <v>27</v>
      </c>
      <c r="G33" s="29">
        <v>1</v>
      </c>
      <c r="H33" s="108" t="s">
        <v>1062</v>
      </c>
      <c r="J33" s="97"/>
      <c r="N33" s="93"/>
      <c r="Q33" s="50">
        <f ca="1">IF(TYPE(MATCH(MID($B$3,6,4),OFFSET('Khối 10'!$F$5,Q32,0):'Khối 10'!$F$550,0)+Q32)=16,"",MATCH(MID($B$3,6,4),OFFSET('Khối 10'!$F$5,Q32,0):'Khối 10'!$F$550,0)+Q32)</f>
        <v>348</v>
      </c>
    </row>
    <row r="34" spans="1:17" ht="15" customHeight="1" x14ac:dyDescent="0.25">
      <c r="A34" s="100">
        <v>30</v>
      </c>
      <c r="B34" s="32" t="s">
        <v>691</v>
      </c>
      <c r="C34" s="29" t="s">
        <v>283</v>
      </c>
      <c r="D34" s="29" t="s">
        <v>8</v>
      </c>
      <c r="E34" s="29" t="s">
        <v>12</v>
      </c>
      <c r="F34" s="91">
        <v>24.25</v>
      </c>
      <c r="G34" s="29">
        <v>2</v>
      </c>
      <c r="H34" s="108" t="s">
        <v>1062</v>
      </c>
      <c r="J34" s="97"/>
      <c r="N34" s="93"/>
      <c r="Q34" s="50">
        <f ca="1">IF(TYPE(MATCH(MID($B$3,6,4),OFFSET('Khối 10'!$F$5,Q33,0):'Khối 10'!$F$550,0)+Q33)=16,"",MATCH(MID($B$3,6,4),OFFSET('Khối 10'!$F$5,Q33,0):'Khối 10'!$F$550,0)+Q33)</f>
        <v>349</v>
      </c>
    </row>
    <row r="35" spans="1:17" ht="15" customHeight="1" x14ac:dyDescent="0.25">
      <c r="A35" s="100">
        <v>31</v>
      </c>
      <c r="B35" s="32" t="s">
        <v>1038</v>
      </c>
      <c r="C35" s="29" t="s">
        <v>1062</v>
      </c>
      <c r="D35" s="29" t="s">
        <v>8</v>
      </c>
      <c r="E35" s="29" t="s">
        <v>12</v>
      </c>
      <c r="F35" s="91" t="s">
        <v>1062</v>
      </c>
      <c r="G35" s="29" t="s">
        <v>1062</v>
      </c>
      <c r="H35" s="108" t="s">
        <v>41</v>
      </c>
      <c r="J35" s="97"/>
      <c r="N35" s="93"/>
      <c r="Q35" s="50">
        <f ca="1">IF(TYPE(MATCH(MID($B$3,6,4),OFFSET('Khối 10'!$F$5,Q34,0):'Khối 10'!$F$550,0)+Q34)=16,"",MATCH(MID($B$3,6,4),OFFSET('Khối 10'!$F$5,Q34,0):'Khối 10'!$F$550,0)+Q34)</f>
        <v>350</v>
      </c>
    </row>
    <row r="36" spans="1:17" ht="15" customHeight="1" x14ac:dyDescent="0.25">
      <c r="A36" s="100">
        <v>32</v>
      </c>
      <c r="B36" s="32" t="s">
        <v>941</v>
      </c>
      <c r="C36" s="29" t="s">
        <v>63</v>
      </c>
      <c r="D36" s="29" t="s">
        <v>10</v>
      </c>
      <c r="E36" s="29" t="s">
        <v>12</v>
      </c>
      <c r="F36" s="91">
        <v>20.75</v>
      </c>
      <c r="G36" s="29">
        <v>3</v>
      </c>
      <c r="H36" s="108" t="s">
        <v>1062</v>
      </c>
      <c r="J36" s="97"/>
      <c r="N36" s="93"/>
      <c r="Q36" s="50">
        <f ca="1">IF(TYPE(MATCH(MID($B$3,6,4),OFFSET('Khối 10'!$F$5,Q35,0):'Khối 10'!$F$550,0)+Q35)=16,"",MATCH(MID($B$3,6,4),OFFSET('Khối 10'!$F$5,Q35,0):'Khối 10'!$F$550,0)+Q35)</f>
        <v>351</v>
      </c>
    </row>
    <row r="37" spans="1:17" ht="15" customHeight="1" x14ac:dyDescent="0.25">
      <c r="A37" s="100">
        <v>33</v>
      </c>
      <c r="B37" s="32" t="s">
        <v>697</v>
      </c>
      <c r="C37" s="29" t="s">
        <v>182</v>
      </c>
      <c r="D37" s="29" t="s">
        <v>10</v>
      </c>
      <c r="E37" s="29" t="s">
        <v>12</v>
      </c>
      <c r="F37" s="91">
        <v>23.5</v>
      </c>
      <c r="G37" s="29">
        <v>2</v>
      </c>
      <c r="H37" s="108" t="s">
        <v>1062</v>
      </c>
      <c r="J37" s="97"/>
      <c r="N37" s="93"/>
      <c r="Q37" s="50">
        <f ca="1">IF(TYPE(MATCH(MID($B$3,6,4),OFFSET('Khối 10'!$F$5,Q36,0):'Khối 10'!$F$550,0)+Q36)=16,"",MATCH(MID($B$3,6,4),OFFSET('Khối 10'!$F$5,Q36,0):'Khối 10'!$F$550,0)+Q36)</f>
        <v>352</v>
      </c>
    </row>
    <row r="38" spans="1:17" ht="15" customHeight="1" x14ac:dyDescent="0.25">
      <c r="A38" s="100">
        <v>34</v>
      </c>
      <c r="B38" s="32" t="s">
        <v>926</v>
      </c>
      <c r="C38" s="29" t="s">
        <v>382</v>
      </c>
      <c r="D38" s="29" t="s">
        <v>8</v>
      </c>
      <c r="E38" s="29" t="s">
        <v>12</v>
      </c>
      <c r="F38" s="91">
        <v>21.25</v>
      </c>
      <c r="G38" s="29">
        <v>3</v>
      </c>
      <c r="H38" s="108" t="s">
        <v>1062</v>
      </c>
      <c r="J38" s="97"/>
      <c r="N38" s="93"/>
      <c r="Q38" s="50">
        <f ca="1">IF(TYPE(MATCH(MID($B$3,6,4),OFFSET('Khối 10'!$F$5,Q37,0):'Khối 10'!$F$550,0)+Q37)=16,"",MATCH(MID($B$3,6,4),OFFSET('Khối 10'!$F$5,Q37,0):'Khối 10'!$F$550,0)+Q37)</f>
        <v>353</v>
      </c>
    </row>
    <row r="39" spans="1:17" ht="15" customHeight="1" x14ac:dyDescent="0.25">
      <c r="A39" s="100">
        <v>35</v>
      </c>
      <c r="B39" s="32" t="s">
        <v>961</v>
      </c>
      <c r="C39" s="29" t="s">
        <v>385</v>
      </c>
      <c r="D39" s="29" t="s">
        <v>8</v>
      </c>
      <c r="E39" s="29" t="s">
        <v>12</v>
      </c>
      <c r="F39" s="91">
        <v>20.5</v>
      </c>
      <c r="G39" s="29">
        <v>3</v>
      </c>
      <c r="H39" s="108" t="s">
        <v>1062</v>
      </c>
      <c r="J39" s="97"/>
      <c r="N39" s="93"/>
      <c r="Q39" s="50">
        <f ca="1">IF(TYPE(MATCH(MID($B$3,6,4),OFFSET('Khối 10'!$F$5,Q38,0):'Khối 10'!$F$550,0)+Q38)=16,"",MATCH(MID($B$3,6,4),OFFSET('Khối 10'!$F$5,Q38,0):'Khối 10'!$F$550,0)+Q38)</f>
        <v>354</v>
      </c>
    </row>
    <row r="40" spans="1:17" ht="15" customHeight="1" x14ac:dyDescent="0.25">
      <c r="A40" s="100">
        <v>36</v>
      </c>
      <c r="B40" s="32" t="s">
        <v>699</v>
      </c>
      <c r="C40" s="29" t="s">
        <v>288</v>
      </c>
      <c r="D40" s="29" t="s">
        <v>8</v>
      </c>
      <c r="E40" s="29" t="s">
        <v>12</v>
      </c>
      <c r="F40" s="91">
        <v>22</v>
      </c>
      <c r="G40" s="29">
        <v>2</v>
      </c>
      <c r="H40" s="108" t="s">
        <v>1062</v>
      </c>
      <c r="J40" s="97"/>
      <c r="N40" s="93"/>
      <c r="Q40" s="50">
        <f ca="1">IF(TYPE(MATCH(MID($B$3,6,4),OFFSET('Khối 10'!$F$5,Q39,0):'Khối 10'!$F$550,0)+Q39)=16,"",MATCH(MID($B$3,6,4),OFFSET('Khối 10'!$F$5,Q39,0):'Khối 10'!$F$550,0)+Q39)</f>
        <v>355</v>
      </c>
    </row>
    <row r="41" spans="1:17" ht="15" customHeight="1" x14ac:dyDescent="0.25">
      <c r="A41" s="100">
        <v>37</v>
      </c>
      <c r="B41" s="32" t="s">
        <v>710</v>
      </c>
      <c r="C41" s="29" t="s">
        <v>296</v>
      </c>
      <c r="D41" s="29" t="s">
        <v>8</v>
      </c>
      <c r="E41" s="29" t="s">
        <v>12</v>
      </c>
      <c r="F41" s="91">
        <v>25.25</v>
      </c>
      <c r="G41" s="29">
        <v>2</v>
      </c>
      <c r="H41" s="108" t="s">
        <v>1062</v>
      </c>
      <c r="J41" s="97"/>
      <c r="N41" s="93"/>
      <c r="Q41" s="50">
        <f ca="1">IF(TYPE(MATCH(MID($B$3,6,4),OFFSET('Khối 10'!$F$5,Q40,0):'Khối 10'!$F$550,0)+Q40)=16,"",MATCH(MID($B$3,6,4),OFFSET('Khối 10'!$F$5,Q40,0):'Khối 10'!$F$550,0)+Q40)</f>
        <v>356</v>
      </c>
    </row>
    <row r="42" spans="1:17" ht="15" customHeight="1" x14ac:dyDescent="0.25">
      <c r="A42" s="100">
        <v>38</v>
      </c>
      <c r="B42" s="32" t="s">
        <v>818</v>
      </c>
      <c r="C42" s="29" t="s">
        <v>361</v>
      </c>
      <c r="D42" s="29" t="s">
        <v>8</v>
      </c>
      <c r="E42" s="29" t="s">
        <v>12</v>
      </c>
      <c r="F42" s="91">
        <v>20.25</v>
      </c>
      <c r="G42" s="29">
        <v>1</v>
      </c>
      <c r="H42" s="108" t="s">
        <v>1062</v>
      </c>
      <c r="J42" s="97"/>
      <c r="N42" s="93"/>
      <c r="Q42" s="50">
        <f ca="1">IF(TYPE(MATCH(MID($B$3,6,4),OFFSET('Khối 10'!$F$5,Q41,0):'Khối 10'!$F$550,0)+Q41)=16,"",MATCH(MID($B$3,6,4),OFFSET('Khối 10'!$F$5,Q41,0):'Khối 10'!$F$550,0)+Q41)</f>
        <v>357</v>
      </c>
    </row>
    <row r="43" spans="1:17" ht="15" customHeight="1" x14ac:dyDescent="0.25">
      <c r="A43" s="100">
        <v>39</v>
      </c>
      <c r="B43" s="32" t="s">
        <v>720</v>
      </c>
      <c r="C43" s="29" t="s">
        <v>216</v>
      </c>
      <c r="D43" s="29" t="s">
        <v>8</v>
      </c>
      <c r="E43" s="29" t="s">
        <v>12</v>
      </c>
      <c r="F43" s="91">
        <v>20.75</v>
      </c>
      <c r="G43" s="29">
        <v>3</v>
      </c>
      <c r="H43" s="108" t="s">
        <v>1062</v>
      </c>
      <c r="J43" s="97"/>
      <c r="N43" s="93"/>
      <c r="Q43" s="50">
        <f ca="1">IF(TYPE(MATCH(MID($B$3,6,4),OFFSET('Khối 10'!$F$5,Q42,0):'Khối 10'!$F$550,0)+Q42)=16,"",MATCH(MID($B$3,6,4),OFFSET('Khối 10'!$F$5,Q42,0):'Khối 10'!$F$550,0)+Q42)</f>
        <v>358</v>
      </c>
    </row>
    <row r="44" spans="1:17" ht="15" customHeight="1" x14ac:dyDescent="0.25">
      <c r="A44" s="100">
        <v>40</v>
      </c>
      <c r="B44" s="32" t="s">
        <v>837</v>
      </c>
      <c r="C44" s="29" t="s">
        <v>238</v>
      </c>
      <c r="D44" s="29" t="s">
        <v>10</v>
      </c>
      <c r="E44" s="29" t="s">
        <v>12</v>
      </c>
      <c r="F44" s="91">
        <v>22</v>
      </c>
      <c r="G44" s="29">
        <v>3</v>
      </c>
      <c r="H44" s="108" t="s">
        <v>1062</v>
      </c>
      <c r="J44" s="97"/>
      <c r="N44" s="93"/>
      <c r="Q44" s="50">
        <f ca="1">IF(TYPE(MATCH(MID($B$3,6,4),OFFSET('Khối 10'!$F$5,Q43,0):'Khối 10'!$F$550,0)+Q43)=16,"",MATCH(MID($B$3,6,4),OFFSET('Khối 10'!$F$5,Q43,0):'Khối 10'!$F$550,0)+Q43)</f>
        <v>359</v>
      </c>
    </row>
    <row r="45" spans="1:17" ht="15" customHeight="1" x14ac:dyDescent="0.25">
      <c r="A45" s="100">
        <v>41</v>
      </c>
      <c r="B45" s="32" t="s">
        <v>726</v>
      </c>
      <c r="C45" s="29" t="s">
        <v>164</v>
      </c>
      <c r="D45" s="29" t="s">
        <v>10</v>
      </c>
      <c r="E45" s="29" t="s">
        <v>12</v>
      </c>
      <c r="F45" s="91">
        <v>19.75</v>
      </c>
      <c r="G45" s="29">
        <v>1</v>
      </c>
      <c r="H45" s="108" t="s">
        <v>1062</v>
      </c>
      <c r="J45" s="97"/>
      <c r="N45" s="93"/>
      <c r="Q45" s="50">
        <f ca="1">IF(TYPE(MATCH(MID($B$3,6,4),OFFSET('Khối 10'!$F$5,Q44,0):'Khối 10'!$F$550,0)+Q44)=16,"",MATCH(MID($B$3,6,4),OFFSET('Khối 10'!$F$5,Q44,0):'Khối 10'!$F$550,0)+Q44)</f>
        <v>360</v>
      </c>
    </row>
    <row r="46" spans="1:17" ht="15" customHeight="1" x14ac:dyDescent="0.25">
      <c r="A46" s="100">
        <v>42</v>
      </c>
      <c r="B46" s="32" t="s">
        <v>736</v>
      </c>
      <c r="C46" s="29" t="s">
        <v>196</v>
      </c>
      <c r="D46" s="29" t="s">
        <v>8</v>
      </c>
      <c r="E46" s="29" t="s">
        <v>12</v>
      </c>
      <c r="F46" s="91">
        <v>25.5</v>
      </c>
      <c r="G46" s="29">
        <v>2</v>
      </c>
      <c r="H46" s="108" t="s">
        <v>1062</v>
      </c>
      <c r="J46" s="97"/>
      <c r="N46" s="93"/>
      <c r="Q46" s="50">
        <f ca="1">IF(TYPE(MATCH(MID($B$3,6,4),OFFSET('Khối 10'!$F$5,Q45,0):'Khối 10'!$F$550,0)+Q45)=16,"",MATCH(MID($B$3,6,4),OFFSET('Khối 10'!$F$5,Q45,0):'Khối 10'!$F$550,0)+Q45)</f>
        <v>361</v>
      </c>
    </row>
    <row r="47" spans="1:17" ht="15" customHeight="1" x14ac:dyDescent="0.25">
      <c r="A47" s="100">
        <v>43</v>
      </c>
      <c r="B47" s="32" t="s">
        <v>964</v>
      </c>
      <c r="C47" s="29" t="s">
        <v>425</v>
      </c>
      <c r="D47" s="29" t="s">
        <v>10</v>
      </c>
      <c r="E47" s="29" t="s">
        <v>12</v>
      </c>
      <c r="F47" s="91">
        <v>20.25</v>
      </c>
      <c r="G47" s="29">
        <v>3</v>
      </c>
      <c r="H47" s="108" t="s">
        <v>1062</v>
      </c>
      <c r="J47" s="97"/>
      <c r="N47" s="93"/>
      <c r="Q47" s="50">
        <f ca="1">IF(TYPE(MATCH(MID($B$3,6,4),OFFSET('Khối 10'!$F$5,Q46,0):'Khối 10'!$F$550,0)+Q46)=16,"",MATCH(MID($B$3,6,4),OFFSET('Khối 10'!$F$5,Q46,0):'Khối 10'!$F$550,0)+Q46)</f>
        <v>362</v>
      </c>
    </row>
    <row r="48" spans="1:17" ht="15" customHeight="1" x14ac:dyDescent="0.25">
      <c r="A48" s="100">
        <v>44</v>
      </c>
      <c r="B48" s="32" t="s">
        <v>994</v>
      </c>
      <c r="C48" s="29" t="s">
        <v>106</v>
      </c>
      <c r="D48" s="29" t="s">
        <v>10</v>
      </c>
      <c r="E48" s="29" t="s">
        <v>12</v>
      </c>
      <c r="F48" s="91">
        <v>21.75</v>
      </c>
      <c r="G48" s="29">
        <v>3</v>
      </c>
      <c r="H48" s="108" t="s">
        <v>1062</v>
      </c>
      <c r="J48" s="97"/>
      <c r="N48" s="93"/>
      <c r="Q48" s="50">
        <f ca="1">IF(TYPE(MATCH(MID($B$3,6,4),OFFSET('Khối 10'!$F$5,Q47,0):'Khối 10'!$F$550,0)+Q47)=16,"",MATCH(MID($B$3,6,4),OFFSET('Khối 10'!$F$5,Q47,0):'Khối 10'!$F$550,0)+Q47)</f>
        <v>363</v>
      </c>
    </row>
    <row r="49" spans="1:17" ht="15" customHeight="1" x14ac:dyDescent="0.25">
      <c r="A49" s="100">
        <v>45</v>
      </c>
      <c r="B49" s="32" t="s">
        <v>761</v>
      </c>
      <c r="C49" s="29" t="s">
        <v>284</v>
      </c>
      <c r="D49" s="29" t="s">
        <v>8</v>
      </c>
      <c r="E49" s="29" t="s">
        <v>12</v>
      </c>
      <c r="F49" s="91">
        <v>23.75</v>
      </c>
      <c r="G49" s="29">
        <v>2</v>
      </c>
      <c r="H49" s="108" t="s">
        <v>1062</v>
      </c>
      <c r="J49" s="97"/>
      <c r="N49" s="93"/>
      <c r="Q49" s="50">
        <f ca="1">IF(TYPE(MATCH(MID($B$3,6,4),OFFSET('Khối 10'!$F$5,Q48,0):'Khối 10'!$F$550,0)+Q48)=16,"",MATCH(MID($B$3,6,4),OFFSET('Khối 10'!$F$5,Q48,0):'Khối 10'!$F$550,0)+Q48)</f>
        <v>364</v>
      </c>
    </row>
    <row r="50" spans="1:17" ht="15" customHeight="1" x14ac:dyDescent="0.25">
      <c r="A50" s="100">
        <v>46</v>
      </c>
      <c r="B50" s="32" t="s">
        <v>883</v>
      </c>
      <c r="C50" s="29" t="s">
        <v>393</v>
      </c>
      <c r="D50" s="29" t="s">
        <v>8</v>
      </c>
      <c r="E50" s="29" t="s">
        <v>12</v>
      </c>
      <c r="F50" s="91">
        <v>25</v>
      </c>
      <c r="G50" s="29">
        <v>1</v>
      </c>
      <c r="H50" s="108" t="s">
        <v>1062</v>
      </c>
      <c r="J50" s="97"/>
      <c r="N50" s="93"/>
      <c r="Q50" s="50">
        <f ca="1">IF(TYPE(MATCH(MID($B$3,6,4),OFFSET('Khối 10'!$F$5,Q49,0):'Khối 10'!$F$550,0)+Q49)=16,"",MATCH(MID($B$3,6,4),OFFSET('Khối 10'!$F$5,Q49,0):'Khối 10'!$F$550,0)+Q49)</f>
        <v>365</v>
      </c>
    </row>
    <row r="51" spans="1:17" ht="15" customHeight="1" x14ac:dyDescent="0.25">
      <c r="A51" s="100" t="s">
        <v>1062</v>
      </c>
      <c r="B51" s="32" t="s">
        <v>1062</v>
      </c>
      <c r="C51" s="29" t="s">
        <v>1062</v>
      </c>
      <c r="D51" s="29" t="s">
        <v>1062</v>
      </c>
      <c r="E51" s="29" t="s">
        <v>1062</v>
      </c>
      <c r="F51" s="91" t="s">
        <v>1062</v>
      </c>
      <c r="G51" s="29" t="s">
        <v>1062</v>
      </c>
      <c r="H51" s="108" t="s">
        <v>1062</v>
      </c>
      <c r="J51" s="97"/>
      <c r="N51" s="93"/>
      <c r="Q51" s="50" t="str">
        <f ca="1">IF(TYPE(MATCH(MID($B$3,6,4),OFFSET('Khối 10'!$F$5,Q50,0):'Khối 10'!$F$550,0)+Q50)=16,"",MATCH(MID($B$3,6,4),OFFSET('Khối 10'!$F$5,Q50,0):'Khối 10'!$F$550,0)+Q50)</f>
        <v/>
      </c>
    </row>
    <row r="52" spans="1:17" ht="11.25" customHeight="1" x14ac:dyDescent="0.25"/>
    <row r="53" spans="1:17" hidden="1" x14ac:dyDescent="0.25">
      <c r="A53" s="59" t="s">
        <v>10</v>
      </c>
      <c r="B53" s="59" t="s">
        <v>8</v>
      </c>
      <c r="C53" s="94" t="s">
        <v>1057</v>
      </c>
      <c r="D53" s="94" t="s">
        <v>1058</v>
      </c>
      <c r="F53" s="94" t="s">
        <v>1059</v>
      </c>
      <c r="G53" s="95" t="s">
        <v>41</v>
      </c>
    </row>
    <row r="54" spans="1:17" hidden="1" x14ac:dyDescent="0.25">
      <c r="A54" s="28">
        <f>COUNTIF($D$5:$D$51,A53)</f>
        <v>21</v>
      </c>
      <c r="B54" s="28">
        <f>COUNTIF($D$5:$D$51,B53)</f>
        <v>25</v>
      </c>
      <c r="C54" s="28">
        <f>COUNTIF($G$5:$G$51,1)</f>
        <v>10</v>
      </c>
      <c r="D54" s="28">
        <f>COUNTIF($G$5:$G$51,2)</f>
        <v>22</v>
      </c>
      <c r="F54" s="28">
        <f>COUNTIF($G$5:$G$51,3)</f>
        <v>13</v>
      </c>
      <c r="G54" s="28">
        <f>COUNTIF($H$5:$H$51,G53)</f>
        <v>1</v>
      </c>
    </row>
    <row r="55" spans="1:17" ht="9.75" hidden="1" customHeight="1" x14ac:dyDescent="0.25"/>
    <row r="56" spans="1:17" hidden="1" x14ac:dyDescent="0.25">
      <c r="A56" s="123" t="s">
        <v>463</v>
      </c>
      <c r="B56" s="123"/>
      <c r="C56" s="123"/>
      <c r="D56" s="123"/>
      <c r="E56" s="123"/>
      <c r="F56" s="123"/>
      <c r="G56" s="123"/>
      <c r="H56" s="123"/>
      <c r="I56" s="123"/>
    </row>
    <row r="57" spans="1:17" hidden="1" x14ac:dyDescent="0.25">
      <c r="A57" s="94" t="s">
        <v>464</v>
      </c>
      <c r="B57" s="94" t="s">
        <v>466</v>
      </c>
      <c r="C57" s="94" t="s">
        <v>467</v>
      </c>
      <c r="D57" s="94" t="s">
        <v>468</v>
      </c>
      <c r="E57" s="94" t="s">
        <v>1044</v>
      </c>
      <c r="F57" s="94" t="s">
        <v>1044</v>
      </c>
      <c r="G57" s="94" t="s">
        <v>465</v>
      </c>
      <c r="H57" s="94" t="s">
        <v>469</v>
      </c>
      <c r="I57" s="98" t="s">
        <v>40</v>
      </c>
    </row>
    <row r="58" spans="1:17" hidden="1" x14ac:dyDescent="0.25">
      <c r="A58" s="28">
        <f>COUNTIF($F$5:$F$51,A57)</f>
        <v>0</v>
      </c>
      <c r="B58" s="28">
        <f>COUNTIF($F$5:$F$51,B57)-COUNTIF($F$5:$F$51,A57)</f>
        <v>0</v>
      </c>
      <c r="C58" s="28">
        <f>COUNTIF($F$5:$F$51,C57)-COUNTIF($F$5:$F$51,B57)</f>
        <v>1</v>
      </c>
      <c r="D58" s="28">
        <f>COUNTIF($F$5:$F$51,D57)-COUNTIF($F$5:$F$51,C57)</f>
        <v>7</v>
      </c>
      <c r="E58" s="28">
        <f>COUNTIF($F$5:$F$51,E57)-COUNTIF($F$5:$F$51,D57)</f>
        <v>9</v>
      </c>
      <c r="F58" s="28">
        <f>COUNTIF($F$5:$F$51,F57)-COUNTIF($F$5:$F$51,D57)</f>
        <v>9</v>
      </c>
      <c r="G58" s="28">
        <f>COUNTIF($F$5:$F$51,G57)-COUNTIF($F$5:$F$51,F57)</f>
        <v>24</v>
      </c>
      <c r="H58" s="28">
        <f>COUNTIF($F$5:$F$51,H57)</f>
        <v>4</v>
      </c>
      <c r="I58" s="99">
        <f>AVERAGE($F$5:$F$51)</f>
        <v>21.844444444444445</v>
      </c>
    </row>
    <row r="59" spans="1:17" hidden="1" x14ac:dyDescent="0.25"/>
    <row r="60" spans="1:17" hidden="1" x14ac:dyDescent="0.25"/>
    <row r="61" spans="1:17" hidden="1" x14ac:dyDescent="0.25"/>
  </sheetData>
  <mergeCells count="2">
    <mergeCell ref="A56:I56"/>
    <mergeCell ref="A2:H2"/>
  </mergeCells>
  <pageMargins left="0.65" right="0" top="0.25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zoomScale="85" zoomScaleNormal="85" workbookViewId="0">
      <selection activeCell="J1" sqref="J1"/>
    </sheetView>
  </sheetViews>
  <sheetFormatPr defaultRowHeight="15" x14ac:dyDescent="0.25"/>
  <cols>
    <col min="1" max="1" width="6.28515625" style="27" customWidth="1"/>
    <col min="2" max="2" width="25.42578125" style="27" customWidth="1"/>
    <col min="3" max="3" width="13.5703125" style="27" customWidth="1"/>
    <col min="4" max="4" width="11.140625" style="27" customWidth="1"/>
    <col min="5" max="5" width="14.85546875" style="27" hidden="1" customWidth="1"/>
    <col min="6" max="6" width="11.5703125" style="27" hidden="1" customWidth="1"/>
    <col min="7" max="7" width="9.42578125" style="27" hidden="1" customWidth="1"/>
    <col min="8" max="8" width="25.85546875" style="27" customWidth="1"/>
    <col min="9" max="10" width="9.42578125" style="27" customWidth="1"/>
    <col min="11" max="11" width="9.28515625" style="27" customWidth="1"/>
    <col min="12" max="12" width="10.28515625" style="27" customWidth="1"/>
    <col min="13" max="13" width="8" style="27" customWidth="1"/>
    <col min="14" max="14" width="9.140625" style="27" customWidth="1"/>
    <col min="15" max="16" width="9.140625" style="27"/>
    <col min="17" max="17" width="9.140625" style="27" hidden="1" customWidth="1"/>
    <col min="18" max="16384" width="9.140625" style="27"/>
  </cols>
  <sheetData>
    <row r="1" spans="1:17" s="24" customFormat="1" ht="17.25" customHeight="1" x14ac:dyDescent="0.25">
      <c r="A1" s="17" t="s">
        <v>18</v>
      </c>
      <c r="B1" s="18"/>
      <c r="C1" s="19"/>
      <c r="D1" s="19"/>
      <c r="E1" s="19"/>
      <c r="F1" s="18"/>
      <c r="G1" s="19"/>
      <c r="H1" s="20" t="s">
        <v>1075</v>
      </c>
      <c r="J1" s="20"/>
    </row>
    <row r="2" spans="1:17" s="24" customFormat="1" ht="20.25" customHeight="1" x14ac:dyDescent="0.25">
      <c r="A2" s="124" t="s">
        <v>1056</v>
      </c>
      <c r="B2" s="124"/>
      <c r="C2" s="124"/>
      <c r="D2" s="124"/>
      <c r="E2" s="124"/>
      <c r="F2" s="124"/>
      <c r="G2" s="124"/>
      <c r="H2" s="124"/>
      <c r="I2" s="88"/>
      <c r="J2" s="58"/>
      <c r="K2" s="88"/>
      <c r="L2" s="88"/>
      <c r="M2" s="88"/>
    </row>
    <row r="3" spans="1:17" s="24" customFormat="1" ht="18.75" customHeight="1" x14ac:dyDescent="0.25">
      <c r="B3" s="48" t="s">
        <v>1050</v>
      </c>
      <c r="C3" s="48" t="s">
        <v>1070</v>
      </c>
      <c r="F3" s="47"/>
      <c r="G3" s="47"/>
      <c r="H3" s="47"/>
      <c r="I3" s="89"/>
      <c r="J3" s="89"/>
      <c r="K3" s="89"/>
      <c r="L3" s="89"/>
    </row>
    <row r="4" spans="1:17" s="26" customFormat="1" ht="19.5" customHeight="1" x14ac:dyDescent="0.25">
      <c r="A4" s="25" t="s">
        <v>0</v>
      </c>
      <c r="B4" s="25" t="s">
        <v>26</v>
      </c>
      <c r="C4" s="25" t="s">
        <v>1</v>
      </c>
      <c r="D4" s="101" t="s">
        <v>2</v>
      </c>
      <c r="E4" s="25" t="s">
        <v>21</v>
      </c>
      <c r="F4" s="41" t="s">
        <v>463</v>
      </c>
      <c r="G4" s="102" t="s">
        <v>87</v>
      </c>
      <c r="H4" s="25" t="s">
        <v>24</v>
      </c>
      <c r="I4" s="89"/>
      <c r="J4" s="96"/>
      <c r="K4" s="90"/>
      <c r="L4" s="90"/>
    </row>
    <row r="5" spans="1:17" ht="15" customHeight="1" x14ac:dyDescent="0.25">
      <c r="A5" s="100">
        <v>1</v>
      </c>
      <c r="B5" s="32" t="s">
        <v>506</v>
      </c>
      <c r="C5" s="29" t="s">
        <v>124</v>
      </c>
      <c r="D5" s="29" t="s">
        <v>8</v>
      </c>
      <c r="E5" s="29" t="s">
        <v>13</v>
      </c>
      <c r="F5" s="91">
        <v>24.25</v>
      </c>
      <c r="G5" s="29">
        <v>2</v>
      </c>
      <c r="H5" s="108" t="s">
        <v>1062</v>
      </c>
      <c r="J5" s="97"/>
      <c r="N5" s="92"/>
      <c r="Q5" s="49">
        <f>IF(TYPE(MATCH(MID($B$3,6,4),DSLop,0))=16,"",MATCH(MID($B$3,6,4),DSLop,0))</f>
        <v>103</v>
      </c>
    </row>
    <row r="6" spans="1:17" ht="15" customHeight="1" x14ac:dyDescent="0.25">
      <c r="A6" s="100">
        <v>2</v>
      </c>
      <c r="B6" s="32" t="s">
        <v>526</v>
      </c>
      <c r="C6" s="29" t="s">
        <v>148</v>
      </c>
      <c r="D6" s="29" t="s">
        <v>10</v>
      </c>
      <c r="E6" s="29" t="s">
        <v>13</v>
      </c>
      <c r="F6" s="91">
        <v>25.75</v>
      </c>
      <c r="G6" s="29">
        <v>2</v>
      </c>
      <c r="H6" s="108" t="s">
        <v>1062</v>
      </c>
      <c r="J6" s="97"/>
      <c r="N6" s="93"/>
      <c r="Q6" s="50">
        <f ca="1">IF(TYPE(MATCH(MID($B$3,6,4),OFFSET('Khối 10'!$F$5,Q5,0):'Khối 10'!$F$550,0)+Q5)=16,"",MATCH(MID($B$3,6,4),OFFSET('Khối 10'!$F$5,Q5,0):'Khối 10'!$F$550,0)+Q5)</f>
        <v>366</v>
      </c>
    </row>
    <row r="7" spans="1:17" ht="15" customHeight="1" x14ac:dyDescent="0.25">
      <c r="A7" s="100">
        <v>3</v>
      </c>
      <c r="B7" s="32" t="s">
        <v>532</v>
      </c>
      <c r="C7" s="29" t="s">
        <v>134</v>
      </c>
      <c r="D7" s="29" t="s">
        <v>8</v>
      </c>
      <c r="E7" s="29" t="s">
        <v>13</v>
      </c>
      <c r="F7" s="91">
        <v>25.5</v>
      </c>
      <c r="G7" s="29">
        <v>2</v>
      </c>
      <c r="H7" s="108" t="s">
        <v>1062</v>
      </c>
      <c r="J7" s="97"/>
      <c r="N7" s="93"/>
      <c r="Q7" s="50">
        <f ca="1">IF(TYPE(MATCH(MID($B$3,6,4),OFFSET('Khối 10'!$F$5,Q6,0):'Khối 10'!$F$550,0)+Q6)=16,"",MATCH(MID($B$3,6,4),OFFSET('Khối 10'!$F$5,Q6,0):'Khối 10'!$F$550,0)+Q6)</f>
        <v>367</v>
      </c>
    </row>
    <row r="8" spans="1:17" ht="15" customHeight="1" x14ac:dyDescent="0.25">
      <c r="A8" s="100">
        <v>4</v>
      </c>
      <c r="B8" s="32" t="s">
        <v>538</v>
      </c>
      <c r="C8" s="29" t="s">
        <v>161</v>
      </c>
      <c r="D8" s="29" t="s">
        <v>8</v>
      </c>
      <c r="E8" s="29" t="s">
        <v>13</v>
      </c>
      <c r="F8" s="91">
        <v>20.75</v>
      </c>
      <c r="G8" s="29">
        <v>1</v>
      </c>
      <c r="H8" s="108" t="s">
        <v>1062</v>
      </c>
      <c r="J8" s="97"/>
      <c r="N8" s="93"/>
      <c r="Q8" s="50">
        <f ca="1">IF(TYPE(MATCH(MID($B$3,6,4),OFFSET('Khối 10'!$F$5,Q7,0):'Khối 10'!$F$550,0)+Q7)=16,"",MATCH(MID($B$3,6,4),OFFSET('Khối 10'!$F$5,Q7,0):'Khối 10'!$F$550,0)+Q7)</f>
        <v>368</v>
      </c>
    </row>
    <row r="9" spans="1:17" ht="15" customHeight="1" x14ac:dyDescent="0.25">
      <c r="A9" s="100">
        <v>5</v>
      </c>
      <c r="B9" s="32" t="s">
        <v>530</v>
      </c>
      <c r="C9" s="29" t="s">
        <v>154</v>
      </c>
      <c r="D9" s="29" t="s">
        <v>10</v>
      </c>
      <c r="E9" s="29" t="s">
        <v>13</v>
      </c>
      <c r="F9" s="91">
        <v>23.25</v>
      </c>
      <c r="G9" s="29">
        <v>1</v>
      </c>
      <c r="H9" s="108" t="s">
        <v>1062</v>
      </c>
      <c r="J9" s="97"/>
      <c r="N9" s="93"/>
      <c r="Q9" s="50">
        <f ca="1">IF(TYPE(MATCH(MID($B$3,6,4),OFFSET('Khối 10'!$F$5,Q8,0):'Khối 10'!$F$550,0)+Q8)=16,"",MATCH(MID($B$3,6,4),OFFSET('Khối 10'!$F$5,Q8,0):'Khối 10'!$F$550,0)+Q8)</f>
        <v>369</v>
      </c>
    </row>
    <row r="10" spans="1:17" ht="15" customHeight="1" x14ac:dyDescent="0.25">
      <c r="A10" s="100">
        <v>6</v>
      </c>
      <c r="B10" s="32" t="s">
        <v>1001</v>
      </c>
      <c r="C10" s="29" t="s">
        <v>444</v>
      </c>
      <c r="D10" s="29" t="s">
        <v>10</v>
      </c>
      <c r="E10" s="29" t="s">
        <v>13</v>
      </c>
      <c r="F10" s="91">
        <v>20.75</v>
      </c>
      <c r="G10" s="29">
        <v>3</v>
      </c>
      <c r="H10" s="108" t="s">
        <v>1062</v>
      </c>
      <c r="J10" s="97"/>
      <c r="N10" s="93"/>
      <c r="Q10" s="50">
        <f ca="1">IF(TYPE(MATCH(MID($B$3,6,4),OFFSET('Khối 10'!$F$5,Q9,0):'Khối 10'!$F$550,0)+Q9)=16,"",MATCH(MID($B$3,6,4),OFFSET('Khối 10'!$F$5,Q9,0):'Khối 10'!$F$550,0)+Q9)</f>
        <v>370</v>
      </c>
    </row>
    <row r="11" spans="1:17" ht="15" customHeight="1" x14ac:dyDescent="0.25">
      <c r="A11" s="100">
        <v>7</v>
      </c>
      <c r="B11" s="32" t="s">
        <v>551</v>
      </c>
      <c r="C11" s="29" t="s">
        <v>59</v>
      </c>
      <c r="D11" s="29" t="s">
        <v>8</v>
      </c>
      <c r="E11" s="29" t="s">
        <v>61</v>
      </c>
      <c r="F11" s="91">
        <v>21.25</v>
      </c>
      <c r="G11" s="29">
        <v>1</v>
      </c>
      <c r="H11" s="108" t="s">
        <v>1062</v>
      </c>
      <c r="J11" s="97"/>
      <c r="N11" s="93"/>
      <c r="Q11" s="50">
        <f ca="1">IF(TYPE(MATCH(RIGHT($B$3,LEN($B$3)-5),OFFSET('Khối 10'!$F$5,Q10,0):'Khối 10'!$F$550,0)+Q10)=16,"",MATCH(RIGHT($B$3,LEN($B$3)-5),OFFSET('Khối 10'!$F$5,Q10,0):'Khối 10'!$F$550,0)+Q10)</f>
        <v>371</v>
      </c>
    </row>
    <row r="12" spans="1:17" ht="15" customHeight="1" x14ac:dyDescent="0.25">
      <c r="A12" s="100">
        <v>8</v>
      </c>
      <c r="B12" s="32" t="s">
        <v>497</v>
      </c>
      <c r="C12" s="29" t="s">
        <v>113</v>
      </c>
      <c r="D12" s="29" t="s">
        <v>10</v>
      </c>
      <c r="E12" s="29" t="s">
        <v>13</v>
      </c>
      <c r="F12" s="91">
        <v>20.75</v>
      </c>
      <c r="G12" s="29">
        <v>2</v>
      </c>
      <c r="H12" s="108" t="s">
        <v>1062</v>
      </c>
      <c r="J12" s="97"/>
      <c r="N12" s="93"/>
      <c r="Q12" s="50">
        <f ca="1">IF(TYPE(MATCH(MID($B$3,6,4),OFFSET('Khối 10'!$F$5,Q10,0):'Khối 10'!$F$550,0)+Q10)=16,"",MATCH(MID($B$3,6,4),OFFSET('Khối 10'!$F$5,Q10,0):'Khối 10'!$F$550,0)+Q10)</f>
        <v>371</v>
      </c>
    </row>
    <row r="13" spans="1:17" ht="15" customHeight="1" x14ac:dyDescent="0.25">
      <c r="A13" s="100">
        <v>9</v>
      </c>
      <c r="B13" s="32" t="s">
        <v>559</v>
      </c>
      <c r="C13" s="29" t="s">
        <v>183</v>
      </c>
      <c r="D13" s="29" t="s">
        <v>10</v>
      </c>
      <c r="E13" s="29" t="s">
        <v>13</v>
      </c>
      <c r="F13" s="91">
        <v>22.5</v>
      </c>
      <c r="G13" s="29">
        <v>2</v>
      </c>
      <c r="H13" s="108" t="s">
        <v>1062</v>
      </c>
      <c r="J13" s="97"/>
      <c r="N13" s="93"/>
      <c r="Q13" s="50">
        <f ca="1">IF(TYPE(MATCH(MID($B$3,6,4),OFFSET('Khối 10'!$F$5,Q12,0):'Khối 10'!$F$550,0)+Q12)=16,"",MATCH(MID($B$3,6,4),OFFSET('Khối 10'!$F$5,Q12,0):'Khối 10'!$F$550,0)+Q12)</f>
        <v>372</v>
      </c>
    </row>
    <row r="14" spans="1:17" ht="15" customHeight="1" x14ac:dyDescent="0.25">
      <c r="A14" s="100">
        <v>10</v>
      </c>
      <c r="B14" s="32" t="s">
        <v>569</v>
      </c>
      <c r="C14" s="29" t="s">
        <v>191</v>
      </c>
      <c r="D14" s="29" t="s">
        <v>10</v>
      </c>
      <c r="E14" s="29" t="s">
        <v>13</v>
      </c>
      <c r="F14" s="91">
        <v>21.5</v>
      </c>
      <c r="G14" s="29">
        <v>2</v>
      </c>
      <c r="H14" s="108" t="s">
        <v>1062</v>
      </c>
      <c r="J14" s="97"/>
      <c r="N14" s="93"/>
      <c r="Q14" s="50">
        <f ca="1">IF(TYPE(MATCH(MID($B$3,6,4),OFFSET('Khối 10'!$F$5,Q13,0):'Khối 10'!$F$550,0)+Q13)=16,"",MATCH(MID($B$3,6,4),OFFSET('Khối 10'!$F$5,Q13,0):'Khối 10'!$F$550,0)+Q13)</f>
        <v>373</v>
      </c>
    </row>
    <row r="15" spans="1:17" ht="15" customHeight="1" x14ac:dyDescent="0.25">
      <c r="A15" s="100">
        <v>11</v>
      </c>
      <c r="B15" s="32" t="s">
        <v>858</v>
      </c>
      <c r="C15" s="29" t="s">
        <v>237</v>
      </c>
      <c r="D15" s="29" t="s">
        <v>10</v>
      </c>
      <c r="E15" s="29" t="s">
        <v>13</v>
      </c>
      <c r="F15" s="91">
        <v>20.5</v>
      </c>
      <c r="G15" s="29">
        <v>2</v>
      </c>
      <c r="H15" s="108" t="s">
        <v>1062</v>
      </c>
      <c r="J15" s="97"/>
      <c r="N15" s="93"/>
      <c r="Q15" s="50">
        <f ca="1">IF(TYPE(MATCH(MID($B$3,6,4),OFFSET('Khối 10'!$F$5,Q14,0):'Khối 10'!$F$550,0)+Q14)=16,"",MATCH(MID($B$3,6,4),OFFSET('Khối 10'!$F$5,Q14,0):'Khối 10'!$F$550,0)+Q14)</f>
        <v>374</v>
      </c>
    </row>
    <row r="16" spans="1:17" ht="15" customHeight="1" x14ac:dyDescent="0.25">
      <c r="A16" s="100">
        <v>12</v>
      </c>
      <c r="B16" s="32" t="s">
        <v>1007</v>
      </c>
      <c r="C16" s="29" t="s">
        <v>447</v>
      </c>
      <c r="D16" s="29" t="s">
        <v>8</v>
      </c>
      <c r="E16" s="29" t="s">
        <v>13</v>
      </c>
      <c r="F16" s="91">
        <v>21</v>
      </c>
      <c r="G16" s="29">
        <v>3</v>
      </c>
      <c r="H16" s="108" t="s">
        <v>1062</v>
      </c>
      <c r="J16" s="97"/>
      <c r="N16" s="93"/>
      <c r="Q16" s="50">
        <f ca="1">IF(TYPE(MATCH(MID($B$3,6,4),OFFSET('Khối 10'!$F$5,Q15,0):'Khối 10'!$F$550,0)+Q15)=16,"",MATCH(MID($B$3,6,4),OFFSET('Khối 10'!$F$5,Q15,0):'Khối 10'!$F$550,0)+Q15)</f>
        <v>375</v>
      </c>
    </row>
    <row r="17" spans="1:17" ht="15" customHeight="1" x14ac:dyDescent="0.25">
      <c r="A17" s="100">
        <v>13</v>
      </c>
      <c r="B17" s="32" t="s">
        <v>583</v>
      </c>
      <c r="C17" s="29" t="s">
        <v>204</v>
      </c>
      <c r="D17" s="29" t="s">
        <v>8</v>
      </c>
      <c r="E17" s="29" t="s">
        <v>13</v>
      </c>
      <c r="F17" s="91">
        <v>21.75</v>
      </c>
      <c r="G17" s="29">
        <v>2</v>
      </c>
      <c r="H17" s="108" t="s">
        <v>1062</v>
      </c>
      <c r="J17" s="97"/>
      <c r="N17" s="93"/>
      <c r="Q17" s="50">
        <f ca="1">IF(TYPE(MATCH(MID($B$3,6,4),OFFSET('Khối 10'!$F$5,Q16,0):'Khối 10'!$F$550,0)+Q16)=16,"",MATCH(MID($B$3,6,4),OFFSET('Khối 10'!$F$5,Q16,0):'Khối 10'!$F$550,0)+Q16)</f>
        <v>376</v>
      </c>
    </row>
    <row r="18" spans="1:17" ht="15" customHeight="1" x14ac:dyDescent="0.25">
      <c r="A18" s="100">
        <v>14</v>
      </c>
      <c r="B18" s="32" t="s">
        <v>774</v>
      </c>
      <c r="C18" s="29" t="s">
        <v>198</v>
      </c>
      <c r="D18" s="29" t="s">
        <v>8</v>
      </c>
      <c r="E18" s="29" t="s">
        <v>13</v>
      </c>
      <c r="F18" s="91">
        <v>20</v>
      </c>
      <c r="G18" s="29">
        <v>2</v>
      </c>
      <c r="H18" s="108" t="s">
        <v>1062</v>
      </c>
      <c r="J18" s="97"/>
      <c r="N18" s="93"/>
      <c r="Q18" s="50">
        <f ca="1">IF(TYPE(MATCH(MID($B$3,6,4),OFFSET('Khối 10'!$F$5,Q17,0):'Khối 10'!$F$550,0)+Q17)=16,"",MATCH(MID($B$3,6,4),OFFSET('Khối 10'!$F$5,Q17,0):'Khối 10'!$F$550,0)+Q17)</f>
        <v>377</v>
      </c>
    </row>
    <row r="19" spans="1:17" ht="15" customHeight="1" x14ac:dyDescent="0.25">
      <c r="A19" s="100">
        <v>15</v>
      </c>
      <c r="B19" s="32" t="s">
        <v>908</v>
      </c>
      <c r="C19" s="29" t="s">
        <v>144</v>
      </c>
      <c r="D19" s="29" t="s">
        <v>10</v>
      </c>
      <c r="E19" s="29" t="s">
        <v>13</v>
      </c>
      <c r="F19" s="91">
        <v>21.75</v>
      </c>
      <c r="G19" s="29">
        <v>3</v>
      </c>
      <c r="H19" s="108" t="s">
        <v>1062</v>
      </c>
      <c r="J19" s="97"/>
      <c r="N19" s="93"/>
      <c r="Q19" s="50">
        <f ca="1">IF(TYPE(MATCH(MID($B$3,6,4),OFFSET('Khối 10'!$F$5,Q18,0):'Khối 10'!$F$550,0)+Q18)=16,"",MATCH(MID($B$3,6,4),OFFSET('Khối 10'!$F$5,Q18,0):'Khối 10'!$F$550,0)+Q18)</f>
        <v>378</v>
      </c>
    </row>
    <row r="20" spans="1:17" ht="15" customHeight="1" x14ac:dyDescent="0.25">
      <c r="A20" s="100">
        <v>16</v>
      </c>
      <c r="B20" s="32" t="s">
        <v>834</v>
      </c>
      <c r="C20" s="29" t="s">
        <v>220</v>
      </c>
      <c r="D20" s="29" t="s">
        <v>10</v>
      </c>
      <c r="E20" s="29" t="s">
        <v>13</v>
      </c>
      <c r="F20" s="91">
        <v>20</v>
      </c>
      <c r="G20" s="29">
        <v>2</v>
      </c>
      <c r="H20" s="108" t="s">
        <v>1062</v>
      </c>
      <c r="J20" s="97"/>
      <c r="N20" s="93"/>
      <c r="Q20" s="50">
        <f ca="1">IF(TYPE(MATCH(MID($B$3,6,4),OFFSET('Khối 10'!$F$5,Q19,0):'Khối 10'!$F$550,0)+Q19)=16,"",MATCH(MID($B$3,6,4),OFFSET('Khối 10'!$F$5,Q19,0):'Khối 10'!$F$550,0)+Q19)</f>
        <v>379</v>
      </c>
    </row>
    <row r="21" spans="1:17" ht="15" customHeight="1" x14ac:dyDescent="0.25">
      <c r="A21" s="100">
        <v>17</v>
      </c>
      <c r="B21" s="32" t="s">
        <v>800</v>
      </c>
      <c r="C21" s="29" t="s">
        <v>290</v>
      </c>
      <c r="D21" s="29" t="s">
        <v>10</v>
      </c>
      <c r="E21" s="29" t="s">
        <v>13</v>
      </c>
      <c r="F21" s="91">
        <v>20.25</v>
      </c>
      <c r="G21" s="29">
        <v>3</v>
      </c>
      <c r="H21" s="108" t="s">
        <v>1062</v>
      </c>
      <c r="J21" s="97"/>
      <c r="N21" s="93"/>
      <c r="Q21" s="50">
        <f ca="1">IF(TYPE(MATCH(MID($B$3,6,4),OFFSET('Khối 10'!$F$5,Q20,0):'Khối 10'!$F$550,0)+Q20)=16,"",MATCH(MID($B$3,6,4),OFFSET('Khối 10'!$F$5,Q20,0):'Khối 10'!$F$550,0)+Q20)</f>
        <v>380</v>
      </c>
    </row>
    <row r="22" spans="1:17" ht="15" customHeight="1" x14ac:dyDescent="0.25">
      <c r="A22" s="100">
        <v>18</v>
      </c>
      <c r="B22" s="32" t="s">
        <v>617</v>
      </c>
      <c r="C22" s="29" t="s">
        <v>448</v>
      </c>
      <c r="D22" s="29" t="s">
        <v>8</v>
      </c>
      <c r="E22" s="29" t="s">
        <v>13</v>
      </c>
      <c r="F22" s="91">
        <v>20.75</v>
      </c>
      <c r="G22" s="29">
        <v>3</v>
      </c>
      <c r="H22" s="108" t="s">
        <v>1062</v>
      </c>
      <c r="J22" s="97"/>
      <c r="N22" s="93"/>
      <c r="Q22" s="50">
        <f ca="1">IF(TYPE(MATCH(MID($B$3,6,4),OFFSET('Khối 10'!$F$5,Q21,0):'Khối 10'!$F$550,0)+Q21)=16,"",MATCH(MID($B$3,6,4),OFFSET('Khối 10'!$F$5,Q21,0):'Khối 10'!$F$550,0)+Q21)</f>
        <v>381</v>
      </c>
    </row>
    <row r="23" spans="1:17" ht="15" customHeight="1" x14ac:dyDescent="0.25">
      <c r="A23" s="100">
        <v>19</v>
      </c>
      <c r="B23" s="32" t="s">
        <v>938</v>
      </c>
      <c r="C23" s="29" t="s">
        <v>368</v>
      </c>
      <c r="D23" s="29" t="s">
        <v>8</v>
      </c>
      <c r="E23" s="29" t="s">
        <v>13</v>
      </c>
      <c r="F23" s="91">
        <v>22</v>
      </c>
      <c r="G23" s="29">
        <v>3</v>
      </c>
      <c r="H23" s="108" t="s">
        <v>1062</v>
      </c>
      <c r="J23" s="97"/>
      <c r="N23" s="93"/>
      <c r="Q23" s="50">
        <f ca="1">IF(TYPE(MATCH(MID($B$3,6,4),OFFSET('Khối 10'!$F$5,Q22,0):'Khối 10'!$F$550,0)+Q22)=16,"",MATCH(MID($B$3,6,4),OFFSET('Khối 10'!$F$5,Q22,0):'Khối 10'!$F$550,0)+Q22)</f>
        <v>382</v>
      </c>
    </row>
    <row r="24" spans="1:17" ht="15" customHeight="1" x14ac:dyDescent="0.25">
      <c r="A24" s="100">
        <v>20</v>
      </c>
      <c r="B24" s="32" t="s">
        <v>634</v>
      </c>
      <c r="C24" s="29" t="s">
        <v>246</v>
      </c>
      <c r="D24" s="29" t="s">
        <v>10</v>
      </c>
      <c r="E24" s="29" t="s">
        <v>13</v>
      </c>
      <c r="F24" s="91">
        <v>21</v>
      </c>
      <c r="G24" s="29">
        <v>1</v>
      </c>
      <c r="H24" s="108" t="s">
        <v>1062</v>
      </c>
      <c r="J24" s="97"/>
      <c r="N24" s="93"/>
      <c r="Q24" s="50">
        <f ca="1">IF(TYPE(MATCH(MID($B$3,6,4),OFFSET('Khối 10'!$F$5,Q23,0):'Khối 10'!$F$550,0)+Q23)=16,"",MATCH(MID($B$3,6,4),OFFSET('Khối 10'!$F$5,Q23,0):'Khối 10'!$F$550,0)+Q23)</f>
        <v>383</v>
      </c>
    </row>
    <row r="25" spans="1:17" ht="15" customHeight="1" x14ac:dyDescent="0.25">
      <c r="A25" s="100">
        <v>21</v>
      </c>
      <c r="B25" s="32" t="s">
        <v>637</v>
      </c>
      <c r="C25" s="29" t="s">
        <v>77</v>
      </c>
      <c r="D25" s="29" t="s">
        <v>10</v>
      </c>
      <c r="E25" s="29" t="s">
        <v>13</v>
      </c>
      <c r="F25" s="91">
        <v>20.25</v>
      </c>
      <c r="G25" s="29">
        <v>1</v>
      </c>
      <c r="H25" s="108" t="s">
        <v>1062</v>
      </c>
      <c r="J25" s="97"/>
      <c r="N25" s="93"/>
      <c r="Q25" s="50">
        <f ca="1">IF(TYPE(MATCH(MID($B$3,6,4),OFFSET('Khối 10'!$F$5,Q24,0):'Khối 10'!$F$550,0)+Q24)=16,"",MATCH(MID($B$3,6,4),OFFSET('Khối 10'!$F$5,Q24,0):'Khối 10'!$F$550,0)+Q24)</f>
        <v>384</v>
      </c>
    </row>
    <row r="26" spans="1:17" ht="15" customHeight="1" x14ac:dyDescent="0.25">
      <c r="A26" s="100">
        <v>22</v>
      </c>
      <c r="B26" s="32" t="s">
        <v>910</v>
      </c>
      <c r="C26" s="29" t="s">
        <v>367</v>
      </c>
      <c r="D26" s="29" t="s">
        <v>10</v>
      </c>
      <c r="E26" s="29" t="s">
        <v>13</v>
      </c>
      <c r="F26" s="91">
        <v>21</v>
      </c>
      <c r="G26" s="29">
        <v>3</v>
      </c>
      <c r="H26" s="108" t="s">
        <v>1062</v>
      </c>
      <c r="J26" s="97"/>
      <c r="N26" s="93"/>
      <c r="Q26" s="50">
        <f ca="1">IF(TYPE(MATCH(MID($B$3,6,4),OFFSET('Khối 10'!$F$5,Q25,0):'Khối 10'!$F$550,0)+Q25)=16,"",MATCH(MID($B$3,6,4),OFFSET('Khối 10'!$F$5,Q25,0):'Khối 10'!$F$550,0)+Q25)</f>
        <v>385</v>
      </c>
    </row>
    <row r="27" spans="1:17" ht="15" customHeight="1" x14ac:dyDescent="0.25">
      <c r="A27" s="100">
        <v>23</v>
      </c>
      <c r="B27" s="32" t="s">
        <v>643</v>
      </c>
      <c r="C27" s="29" t="s">
        <v>203</v>
      </c>
      <c r="D27" s="29" t="s">
        <v>8</v>
      </c>
      <c r="E27" s="29" t="s">
        <v>13</v>
      </c>
      <c r="F27" s="91">
        <v>20.75</v>
      </c>
      <c r="G27" s="29">
        <v>1</v>
      </c>
      <c r="H27" s="108" t="s">
        <v>1062</v>
      </c>
      <c r="J27" s="97"/>
      <c r="N27" s="93"/>
      <c r="Q27" s="50">
        <f ca="1">IF(TYPE(MATCH(MID($B$3,6,4),OFFSET('Khối 10'!$F$5,Q26,0):'Khối 10'!$F$550,0)+Q26)=16,"",MATCH(MID($B$3,6,4),OFFSET('Khối 10'!$F$5,Q26,0):'Khối 10'!$F$550,0)+Q26)</f>
        <v>386</v>
      </c>
    </row>
    <row r="28" spans="1:17" ht="14.25" customHeight="1" x14ac:dyDescent="0.25">
      <c r="A28" s="100">
        <v>24</v>
      </c>
      <c r="B28" s="32" t="s">
        <v>835</v>
      </c>
      <c r="C28" s="29" t="s">
        <v>231</v>
      </c>
      <c r="D28" s="29" t="s">
        <v>10</v>
      </c>
      <c r="E28" s="29" t="s">
        <v>13</v>
      </c>
      <c r="F28" s="91">
        <v>20.5</v>
      </c>
      <c r="G28" s="29">
        <v>3</v>
      </c>
      <c r="H28" s="108" t="s">
        <v>1062</v>
      </c>
      <c r="J28" s="97"/>
      <c r="N28" s="93"/>
      <c r="Q28" s="50">
        <f ca="1">IF(TYPE(MATCH(MID($B$3,6,4),OFFSET('Khối 10'!$F$5,Q27,0):'Khối 10'!$F$550,0)+Q27)=16,"",MATCH(MID($B$3,6,4),OFFSET('Khối 10'!$F$5,Q27,0):'Khối 10'!$F$550,0)+Q27)</f>
        <v>387</v>
      </c>
    </row>
    <row r="29" spans="1:17" ht="15" customHeight="1" x14ac:dyDescent="0.25">
      <c r="A29" s="100">
        <v>25</v>
      </c>
      <c r="B29" s="32" t="s">
        <v>666</v>
      </c>
      <c r="C29" s="29" t="s">
        <v>264</v>
      </c>
      <c r="D29" s="29" t="s">
        <v>8</v>
      </c>
      <c r="E29" s="29" t="s">
        <v>13</v>
      </c>
      <c r="F29" s="91">
        <v>25.25</v>
      </c>
      <c r="G29" s="29">
        <v>2</v>
      </c>
      <c r="H29" s="108" t="s">
        <v>1062</v>
      </c>
      <c r="J29" s="97"/>
      <c r="N29" s="93"/>
      <c r="Q29" s="50">
        <f ca="1">IF(TYPE(MATCH(MID($B$3,6,4),OFFSET('Khối 10'!$F$5,'10A11'!Q36,0):'Khối 10'!$F$550,0)+'10A11'!Q36)=16,"",MATCH(MID($B$3,6,4),OFFSET('Khối 10'!$F$5,'10A11'!Q36,0):'Khối 10'!$F$550,0)+'10A11'!Q36)</f>
        <v>390</v>
      </c>
    </row>
    <row r="30" spans="1:17" ht="15" customHeight="1" x14ac:dyDescent="0.25">
      <c r="A30" s="100">
        <v>26</v>
      </c>
      <c r="B30" s="32" t="s">
        <v>669</v>
      </c>
      <c r="C30" s="29" t="s">
        <v>81</v>
      </c>
      <c r="D30" s="29" t="s">
        <v>10</v>
      </c>
      <c r="E30" s="29" t="s">
        <v>13</v>
      </c>
      <c r="F30" s="91">
        <v>26</v>
      </c>
      <c r="G30" s="29">
        <v>1</v>
      </c>
      <c r="H30" s="108" t="s">
        <v>1062</v>
      </c>
      <c r="J30" s="97"/>
      <c r="N30" s="93"/>
      <c r="Q30" s="50">
        <f ca="1">IF(TYPE(MATCH(MID($B$3,6,4),OFFSET('Khối 10'!$F$5,Q29,0):'Khối 10'!$F$550,0)+Q29)=16,"",MATCH(MID($B$3,6,4),OFFSET('Khối 10'!$F$5,Q29,0):'Khối 10'!$F$550,0)+Q29)</f>
        <v>391</v>
      </c>
    </row>
    <row r="31" spans="1:17" ht="15" customHeight="1" x14ac:dyDescent="0.25">
      <c r="A31" s="100">
        <v>27</v>
      </c>
      <c r="B31" s="32" t="s">
        <v>874</v>
      </c>
      <c r="C31" s="29" t="s">
        <v>224</v>
      </c>
      <c r="D31" s="29" t="s">
        <v>10</v>
      </c>
      <c r="E31" s="29" t="s">
        <v>13</v>
      </c>
      <c r="F31" s="91">
        <v>19.5</v>
      </c>
      <c r="G31" s="29">
        <v>2</v>
      </c>
      <c r="H31" s="108" t="s">
        <v>1062</v>
      </c>
      <c r="J31" s="97"/>
      <c r="N31" s="93"/>
      <c r="Q31" s="50">
        <f ca="1">IF(TYPE(MATCH(MID($B$3,6,4),OFFSET('Khối 10'!$F$5,Q30,0):'Khối 10'!$F$550,0)+Q30)=16,"",MATCH(MID($B$3,6,4),OFFSET('Khối 10'!$F$5,Q30,0):'Khối 10'!$F$550,0)+Q30)</f>
        <v>392</v>
      </c>
    </row>
    <row r="32" spans="1:17" ht="15" customHeight="1" x14ac:dyDescent="0.25">
      <c r="A32" s="100">
        <v>28</v>
      </c>
      <c r="B32" s="32" t="s">
        <v>813</v>
      </c>
      <c r="C32" s="29" t="s">
        <v>358</v>
      </c>
      <c r="D32" s="29" t="s">
        <v>8</v>
      </c>
      <c r="E32" s="29" t="s">
        <v>13</v>
      </c>
      <c r="F32" s="91">
        <v>19.75</v>
      </c>
      <c r="G32" s="29">
        <v>2</v>
      </c>
      <c r="H32" s="108" t="s">
        <v>1062</v>
      </c>
      <c r="J32" s="97"/>
      <c r="N32" s="93"/>
      <c r="Q32" s="50">
        <f ca="1">IF(TYPE(MATCH(MID($B$3,6,4),OFFSET('Khối 10'!$F$5,Q31,0):'Khối 10'!$F$550,0)+Q31)=16,"",MATCH(MID($B$3,6,4),OFFSET('Khối 10'!$F$5,Q31,0):'Khối 10'!$F$550,0)+Q31)</f>
        <v>393</v>
      </c>
    </row>
    <row r="33" spans="1:17" ht="15" customHeight="1" x14ac:dyDescent="0.25">
      <c r="A33" s="100">
        <v>29</v>
      </c>
      <c r="B33" s="32" t="s">
        <v>985</v>
      </c>
      <c r="C33" s="29" t="s">
        <v>220</v>
      </c>
      <c r="D33" s="29" t="s">
        <v>10</v>
      </c>
      <c r="E33" s="29" t="s">
        <v>13</v>
      </c>
      <c r="F33" s="91">
        <v>21.25</v>
      </c>
      <c r="G33" s="29">
        <v>3</v>
      </c>
      <c r="H33" s="108" t="s">
        <v>1062</v>
      </c>
      <c r="J33" s="97"/>
      <c r="N33" s="93"/>
      <c r="Q33" s="50">
        <f ca="1">IF(TYPE(MATCH(MID($B$3,6,4),OFFSET('Khối 10'!$F$5,Q32,0):'Khối 10'!$F$550,0)+Q32)=16,"",MATCH(MID($B$3,6,4),OFFSET('Khối 10'!$F$5,Q32,0):'Khối 10'!$F$550,0)+Q32)</f>
        <v>394</v>
      </c>
    </row>
    <row r="34" spans="1:17" ht="15" customHeight="1" x14ac:dyDescent="0.25">
      <c r="A34" s="100">
        <v>30</v>
      </c>
      <c r="B34" s="32" t="s">
        <v>986</v>
      </c>
      <c r="C34" s="29" t="s">
        <v>171</v>
      </c>
      <c r="D34" s="29" t="s">
        <v>10</v>
      </c>
      <c r="E34" s="29" t="s">
        <v>13</v>
      </c>
      <c r="F34" s="91">
        <v>22</v>
      </c>
      <c r="G34" s="29">
        <v>3</v>
      </c>
      <c r="H34" s="108" t="s">
        <v>1062</v>
      </c>
      <c r="J34" s="97"/>
      <c r="N34" s="93"/>
      <c r="Q34" s="50">
        <f ca="1">IF(TYPE(MATCH(MID($B$3,6,4),OFFSET('Khối 10'!$F$5,Q33,0):'Khối 10'!$F$550,0)+Q33)=16,"",MATCH(MID($B$3,6,4),OFFSET('Khối 10'!$F$5,Q33,0):'Khối 10'!$F$550,0)+Q33)</f>
        <v>395</v>
      </c>
    </row>
    <row r="35" spans="1:17" ht="15" customHeight="1" x14ac:dyDescent="0.25">
      <c r="A35" s="100">
        <v>31</v>
      </c>
      <c r="B35" s="32" t="s">
        <v>875</v>
      </c>
      <c r="C35" s="29" t="s">
        <v>191</v>
      </c>
      <c r="D35" s="29" t="s">
        <v>8</v>
      </c>
      <c r="E35" s="29" t="s">
        <v>13</v>
      </c>
      <c r="F35" s="91">
        <v>19.5</v>
      </c>
      <c r="G35" s="29">
        <v>2</v>
      </c>
      <c r="H35" s="108" t="s">
        <v>1062</v>
      </c>
      <c r="J35" s="97"/>
      <c r="N35" s="93"/>
      <c r="Q35" s="50">
        <f ca="1">IF(TYPE(MATCH(MID($B$3,6,4),OFFSET('Khối 10'!$F$5,Q34,0):'Khối 10'!$F$550,0)+Q34)=16,"",MATCH(MID($B$3,6,4),OFFSET('Khối 10'!$F$5,Q34,0):'Khối 10'!$F$550,0)+Q34)</f>
        <v>396</v>
      </c>
    </row>
    <row r="36" spans="1:17" ht="15" customHeight="1" x14ac:dyDescent="0.25">
      <c r="A36" s="100">
        <v>32</v>
      </c>
      <c r="B36" s="32" t="s">
        <v>702</v>
      </c>
      <c r="C36" s="29" t="s">
        <v>292</v>
      </c>
      <c r="D36" s="29" t="s">
        <v>8</v>
      </c>
      <c r="E36" s="29" t="s">
        <v>13</v>
      </c>
      <c r="F36" s="91">
        <v>25.5</v>
      </c>
      <c r="G36" s="29">
        <v>1</v>
      </c>
      <c r="H36" s="108" t="s">
        <v>1062</v>
      </c>
      <c r="J36" s="97"/>
      <c r="N36" s="93"/>
      <c r="Q36" s="50">
        <f ca="1">IF(TYPE(MATCH(MID($B$3,6,4),OFFSET('Khối 10'!$F$5,Q35,0):'Khối 10'!$F$550,0)+Q35)=16,"",MATCH(MID($B$3,6,4),OFFSET('Khối 10'!$F$5,Q35,0):'Khối 10'!$F$550,0)+Q35)</f>
        <v>397</v>
      </c>
    </row>
    <row r="37" spans="1:17" ht="15" customHeight="1" x14ac:dyDescent="0.25">
      <c r="A37" s="100">
        <v>33</v>
      </c>
      <c r="B37" s="32" t="s">
        <v>703</v>
      </c>
      <c r="C37" s="29" t="s">
        <v>242</v>
      </c>
      <c r="D37" s="29" t="s">
        <v>8</v>
      </c>
      <c r="E37" s="29" t="s">
        <v>13</v>
      </c>
      <c r="F37" s="91">
        <v>23</v>
      </c>
      <c r="G37" s="29">
        <v>2</v>
      </c>
      <c r="H37" s="108" t="s">
        <v>1062</v>
      </c>
      <c r="J37" s="97"/>
      <c r="N37" s="93"/>
      <c r="Q37" s="50">
        <f ca="1">IF(TYPE(MATCH(MID($B$3,6,4),OFFSET('Khối 10'!$F$5,Q36,0):'Khối 10'!$F$550,0)+Q36)=16,"",MATCH(MID($B$3,6,4),OFFSET('Khối 10'!$F$5,Q36,0):'Khối 10'!$F$550,0)+Q36)</f>
        <v>398</v>
      </c>
    </row>
    <row r="38" spans="1:17" ht="15" customHeight="1" x14ac:dyDescent="0.25">
      <c r="A38" s="100">
        <v>34</v>
      </c>
      <c r="B38" s="32" t="s">
        <v>707</v>
      </c>
      <c r="C38" s="29" t="s">
        <v>149</v>
      </c>
      <c r="D38" s="29" t="s">
        <v>8</v>
      </c>
      <c r="E38" s="29" t="s">
        <v>13</v>
      </c>
      <c r="F38" s="91">
        <v>24.75</v>
      </c>
      <c r="G38" s="29">
        <v>2</v>
      </c>
      <c r="H38" s="108" t="s">
        <v>1062</v>
      </c>
      <c r="J38" s="97"/>
      <c r="N38" s="93"/>
      <c r="Q38" s="50">
        <f ca="1">IF(TYPE(MATCH(MID($B$3,6,4),OFFSET('Khối 10'!$F$5,Q37,0):'Khối 10'!$F$550,0)+Q37)=16,"",MATCH(MID($B$3,6,4),OFFSET('Khối 10'!$F$5,Q37,0):'Khối 10'!$F$550,0)+Q37)</f>
        <v>399</v>
      </c>
    </row>
    <row r="39" spans="1:17" ht="15" customHeight="1" x14ac:dyDescent="0.25">
      <c r="A39" s="100">
        <v>35</v>
      </c>
      <c r="B39" s="32" t="s">
        <v>927</v>
      </c>
      <c r="C39" s="29" t="s">
        <v>409</v>
      </c>
      <c r="D39" s="29" t="s">
        <v>8</v>
      </c>
      <c r="E39" s="29" t="s">
        <v>13</v>
      </c>
      <c r="F39" s="91">
        <v>21.25</v>
      </c>
      <c r="G39" s="29">
        <v>3</v>
      </c>
      <c r="H39" s="108" t="s">
        <v>1062</v>
      </c>
      <c r="J39" s="97"/>
      <c r="N39" s="93"/>
      <c r="Q39" s="50">
        <f ca="1">IF(TYPE(MATCH(MID($B$3,6,4),OFFSET('Khối 10'!$F$5,Q38,0):'Khối 10'!$F$550,0)+Q38)=16,"",MATCH(MID($B$3,6,4),OFFSET('Khối 10'!$F$5,Q38,0):'Khối 10'!$F$550,0)+Q38)</f>
        <v>400</v>
      </c>
    </row>
    <row r="40" spans="1:17" ht="15" customHeight="1" x14ac:dyDescent="0.25">
      <c r="A40" s="100">
        <v>36</v>
      </c>
      <c r="B40" s="32" t="s">
        <v>821</v>
      </c>
      <c r="C40" s="29" t="s">
        <v>363</v>
      </c>
      <c r="D40" s="29" t="s">
        <v>8</v>
      </c>
      <c r="E40" s="29" t="s">
        <v>13</v>
      </c>
      <c r="F40" s="91">
        <v>20.25</v>
      </c>
      <c r="G40" s="29">
        <v>1</v>
      </c>
      <c r="H40" s="108" t="s">
        <v>1062</v>
      </c>
      <c r="J40" s="97"/>
      <c r="N40" s="93"/>
      <c r="Q40" s="50">
        <f ca="1">IF(TYPE(MATCH(MID($B$3,6,4),OFFSET('Khối 10'!$F$5,Q39,0):'Khối 10'!$F$550,0)+Q39)=16,"",MATCH(MID($B$3,6,4),OFFSET('Khối 10'!$F$5,Q39,0):'Khối 10'!$F$550,0)+Q39)</f>
        <v>401</v>
      </c>
    </row>
    <row r="41" spans="1:17" ht="15" customHeight="1" x14ac:dyDescent="0.25">
      <c r="A41" s="100">
        <v>37</v>
      </c>
      <c r="B41" s="32" t="s">
        <v>741</v>
      </c>
      <c r="C41" s="29" t="s">
        <v>238</v>
      </c>
      <c r="D41" s="29" t="s">
        <v>8</v>
      </c>
      <c r="E41" s="29" t="s">
        <v>13</v>
      </c>
      <c r="F41" s="91">
        <v>23.75</v>
      </c>
      <c r="G41" s="29">
        <v>2</v>
      </c>
      <c r="H41" s="108" t="s">
        <v>1062</v>
      </c>
      <c r="J41" s="97"/>
      <c r="N41" s="93"/>
      <c r="Q41" s="50">
        <f ca="1">IF(TYPE(MATCH(MID($B$3,6,4),OFFSET('Khối 10'!$F$5,Q40,0):'Khối 10'!$F$550,0)+Q40)=16,"",MATCH(MID($B$3,6,4),OFFSET('Khối 10'!$F$5,Q40,0):'Khối 10'!$F$550,0)+Q40)</f>
        <v>402</v>
      </c>
    </row>
    <row r="42" spans="1:17" ht="15" customHeight="1" x14ac:dyDescent="0.25">
      <c r="A42" s="100">
        <v>38</v>
      </c>
      <c r="B42" s="32" t="s">
        <v>748</v>
      </c>
      <c r="C42" s="29" t="s">
        <v>191</v>
      </c>
      <c r="D42" s="29" t="s">
        <v>10</v>
      </c>
      <c r="E42" s="29" t="s">
        <v>13</v>
      </c>
      <c r="F42" s="91">
        <v>24.5</v>
      </c>
      <c r="G42" s="29">
        <v>2</v>
      </c>
      <c r="H42" s="108" t="s">
        <v>1062</v>
      </c>
      <c r="J42" s="97"/>
      <c r="N42" s="93"/>
      <c r="Q42" s="50">
        <f ca="1">IF(TYPE(MATCH(MID($B$3,6,4),OFFSET('Khối 10'!$F$5,Q41,0):'Khối 10'!$F$550,0)+Q41)=16,"",MATCH(MID($B$3,6,4),OFFSET('Khối 10'!$F$5,Q41,0):'Khối 10'!$F$550,0)+Q41)</f>
        <v>403</v>
      </c>
    </row>
    <row r="43" spans="1:17" ht="15" customHeight="1" x14ac:dyDescent="0.25">
      <c r="A43" s="100">
        <v>39</v>
      </c>
      <c r="B43" s="32" t="s">
        <v>753</v>
      </c>
      <c r="C43" s="29" t="s">
        <v>316</v>
      </c>
      <c r="D43" s="29" t="s">
        <v>10</v>
      </c>
      <c r="E43" s="29" t="s">
        <v>13</v>
      </c>
      <c r="F43" s="91">
        <v>23.75</v>
      </c>
      <c r="G43" s="29">
        <v>2</v>
      </c>
      <c r="H43" s="108" t="s">
        <v>1062</v>
      </c>
      <c r="J43" s="97"/>
      <c r="N43" s="93"/>
      <c r="Q43" s="50">
        <f ca="1">IF(TYPE(MATCH(MID($B$3,6,4),OFFSET('Khối 10'!$F$5,Q42,0):'Khối 10'!$F$550,0)+Q42)=16,"",MATCH(MID($B$3,6,4),OFFSET('Khối 10'!$F$5,Q42,0):'Khối 10'!$F$550,0)+Q42)</f>
        <v>404</v>
      </c>
    </row>
    <row r="44" spans="1:17" ht="15" customHeight="1" x14ac:dyDescent="0.25">
      <c r="A44" s="100">
        <v>40</v>
      </c>
      <c r="B44" s="32" t="s">
        <v>1031</v>
      </c>
      <c r="C44" s="29" t="s">
        <v>72</v>
      </c>
      <c r="D44" s="29" t="s">
        <v>8</v>
      </c>
      <c r="E44" s="29" t="s">
        <v>13</v>
      </c>
      <c r="F44" s="91">
        <v>20.5</v>
      </c>
      <c r="G44" s="29">
        <v>3</v>
      </c>
      <c r="H44" s="108" t="s">
        <v>1062</v>
      </c>
      <c r="J44" s="97"/>
      <c r="N44" s="93"/>
      <c r="Q44" s="50">
        <f ca="1">IF(TYPE(MATCH(MID($B$3,6,4),OFFSET('Khối 10'!$F$5,Q43,0):'Khối 10'!$F$550,0)+Q43)=16,"",MATCH(MID($B$3,6,4),OFFSET('Khối 10'!$F$5,Q43,0):'Khối 10'!$F$550,0)+Q43)</f>
        <v>405</v>
      </c>
    </row>
    <row r="45" spans="1:17" ht="15" customHeight="1" x14ac:dyDescent="0.25">
      <c r="A45" s="100">
        <v>41</v>
      </c>
      <c r="B45" s="32" t="s">
        <v>480</v>
      </c>
      <c r="C45" s="29" t="s">
        <v>99</v>
      </c>
      <c r="D45" s="29" t="s">
        <v>8</v>
      </c>
      <c r="E45" s="29" t="s">
        <v>13</v>
      </c>
      <c r="F45" s="91">
        <v>20.5</v>
      </c>
      <c r="G45" s="29">
        <v>2</v>
      </c>
      <c r="H45" s="108" t="s">
        <v>1062</v>
      </c>
      <c r="J45" s="97"/>
      <c r="N45" s="93"/>
      <c r="Q45" s="50">
        <f ca="1">IF(TYPE(MATCH(MID($B$3,6,4),OFFSET('Khối 10'!$F$5,Q44,0):'Khối 10'!$F$550,0)+Q44)=16,"",MATCH(MID($B$3,6,4),OFFSET('Khối 10'!$F$5,Q44,0):'Khối 10'!$F$550,0)+Q44)</f>
        <v>406</v>
      </c>
    </row>
    <row r="46" spans="1:17" ht="15" customHeight="1" x14ac:dyDescent="0.25">
      <c r="A46" s="100">
        <v>42</v>
      </c>
      <c r="B46" s="32" t="s">
        <v>763</v>
      </c>
      <c r="C46" s="29" t="s">
        <v>200</v>
      </c>
      <c r="D46" s="29" t="s">
        <v>10</v>
      </c>
      <c r="E46" s="29" t="s">
        <v>13</v>
      </c>
      <c r="F46" s="91">
        <v>19.5</v>
      </c>
      <c r="G46" s="29">
        <v>1</v>
      </c>
      <c r="H46" s="108" t="s">
        <v>1062</v>
      </c>
      <c r="J46" s="97"/>
      <c r="N46" s="93"/>
      <c r="Q46" s="50">
        <f ca="1">IF(TYPE(MATCH(MID($B$3,6,4),OFFSET('Khối 10'!$F$5,Q45,0):'Khối 10'!$F$550,0)+Q45)=16,"",MATCH(MID($B$3,6,4),OFFSET('Khối 10'!$F$5,Q45,0):'Khối 10'!$F$550,0)+Q45)</f>
        <v>407</v>
      </c>
    </row>
    <row r="47" spans="1:17" ht="15" customHeight="1" x14ac:dyDescent="0.25">
      <c r="A47" s="100">
        <v>43</v>
      </c>
      <c r="B47" s="32" t="s">
        <v>764</v>
      </c>
      <c r="C47" s="29" t="s">
        <v>188</v>
      </c>
      <c r="D47" s="29" t="s">
        <v>8</v>
      </c>
      <c r="E47" s="29" t="s">
        <v>13</v>
      </c>
      <c r="F47" s="91">
        <v>21.25</v>
      </c>
      <c r="G47" s="29">
        <v>2</v>
      </c>
      <c r="H47" s="108" t="s">
        <v>1062</v>
      </c>
      <c r="J47" s="97"/>
      <c r="N47" s="93"/>
      <c r="Q47" s="50">
        <f ca="1">IF(TYPE(MATCH(MID($B$3,6,4),OFFSET('Khối 10'!$F$5,Q46,0):'Khối 10'!$F$550,0)+Q46)=16,"",MATCH(MID($B$3,6,4),OFFSET('Khối 10'!$F$5,Q46,0):'Khối 10'!$F$550,0)+Q46)</f>
        <v>408</v>
      </c>
    </row>
    <row r="48" spans="1:17" ht="15" customHeight="1" x14ac:dyDescent="0.25">
      <c r="A48" s="100">
        <v>44</v>
      </c>
      <c r="B48" s="32" t="s">
        <v>766</v>
      </c>
      <c r="C48" s="29" t="s">
        <v>326</v>
      </c>
      <c r="D48" s="29" t="s">
        <v>8</v>
      </c>
      <c r="E48" s="29" t="s">
        <v>13</v>
      </c>
      <c r="F48" s="91">
        <v>22.5</v>
      </c>
      <c r="G48" s="29">
        <v>2</v>
      </c>
      <c r="H48" s="108" t="s">
        <v>1062</v>
      </c>
      <c r="J48" s="97"/>
      <c r="N48" s="93"/>
      <c r="Q48" s="50">
        <f ca="1">IF(TYPE(MATCH(MID($B$3,6,4),OFFSET('Khối 10'!$F$5,Q47,0):'Khối 10'!$F$550,0)+Q47)=16,"",MATCH(MID($B$3,6,4),OFFSET('Khối 10'!$F$5,Q47,0):'Khối 10'!$F$550,0)+Q47)</f>
        <v>409</v>
      </c>
    </row>
    <row r="49" spans="1:17" ht="15" customHeight="1" x14ac:dyDescent="0.25">
      <c r="A49" s="100">
        <v>45</v>
      </c>
      <c r="B49" s="32" t="s">
        <v>492</v>
      </c>
      <c r="C49" s="29" t="s">
        <v>109</v>
      </c>
      <c r="D49" s="29" t="s">
        <v>8</v>
      </c>
      <c r="E49" s="29" t="s">
        <v>13</v>
      </c>
      <c r="F49" s="91">
        <v>20.25</v>
      </c>
      <c r="G49" s="29">
        <v>3</v>
      </c>
      <c r="H49" s="108" t="s">
        <v>1062</v>
      </c>
      <c r="J49" s="97"/>
      <c r="N49" s="93"/>
      <c r="Q49" s="50">
        <f ca="1">IF(TYPE(MATCH(MID($B$3,6,4),OFFSET('Khối 10'!$F$5,Q48,0):'Khối 10'!$F$550,0)+Q48)=16,"",MATCH(MID($B$3,6,4),OFFSET('Khối 10'!$F$5,Q48,0):'Khối 10'!$F$550,0)+Q48)</f>
        <v>410</v>
      </c>
    </row>
    <row r="50" spans="1:17" ht="15" customHeight="1" x14ac:dyDescent="0.25">
      <c r="A50" s="100"/>
      <c r="B50" s="32" t="s">
        <v>1062</v>
      </c>
      <c r="C50" s="29" t="s">
        <v>1062</v>
      </c>
      <c r="D50" s="29" t="s">
        <v>1062</v>
      </c>
      <c r="E50" s="29" t="s">
        <v>1062</v>
      </c>
      <c r="F50" s="91" t="s">
        <v>1062</v>
      </c>
      <c r="G50" s="29" t="s">
        <v>1062</v>
      </c>
      <c r="H50" s="108" t="s">
        <v>1062</v>
      </c>
      <c r="J50" s="97"/>
      <c r="N50" s="93"/>
      <c r="Q50" s="50" t="str">
        <f ca="1">IF(TYPE(MATCH(MID($B$3,6,4),OFFSET('Khối 10'!$F$5,Q49,0):'Khối 10'!$F$550,0)+Q49)=16,"",MATCH(MID($B$3,6,4),OFFSET('Khối 10'!$F$5,Q49,0):'Khối 10'!$F$550,0)+Q49)</f>
        <v/>
      </c>
    </row>
    <row r="51" spans="1:17" ht="15" customHeight="1" x14ac:dyDescent="0.25">
      <c r="A51" s="100"/>
      <c r="B51" s="32" t="s">
        <v>1062</v>
      </c>
      <c r="C51" s="29" t="s">
        <v>1062</v>
      </c>
      <c r="D51" s="29" t="s">
        <v>1062</v>
      </c>
      <c r="E51" s="29" t="s">
        <v>1062</v>
      </c>
      <c r="F51" s="91" t="s">
        <v>1062</v>
      </c>
      <c r="G51" s="29" t="s">
        <v>1062</v>
      </c>
      <c r="H51" s="108" t="s">
        <v>1062</v>
      </c>
      <c r="J51" s="97"/>
      <c r="N51" s="93"/>
      <c r="Q51" s="50" t="str">
        <f ca="1">IF(TYPE(MATCH(MID($B$3,6,4),OFFSET('Khối 10'!$F$5,Q50,0):'Khối 10'!$F$550,0)+Q50)=16,"",MATCH(MID($B$3,6,4),OFFSET('Khối 10'!$F$5,Q50,0):'Khối 10'!$F$550,0)+Q50)</f>
        <v/>
      </c>
    </row>
    <row r="52" spans="1:17" ht="11.25" customHeight="1" x14ac:dyDescent="0.25"/>
    <row r="53" spans="1:17" hidden="1" x14ac:dyDescent="0.25">
      <c r="A53" s="59" t="s">
        <v>10</v>
      </c>
      <c r="B53" s="59" t="s">
        <v>8</v>
      </c>
      <c r="C53" s="94" t="s">
        <v>1057</v>
      </c>
      <c r="D53" s="94" t="s">
        <v>1058</v>
      </c>
      <c r="F53" s="94" t="s">
        <v>1059</v>
      </c>
      <c r="G53" s="95" t="s">
        <v>41</v>
      </c>
    </row>
    <row r="54" spans="1:17" hidden="1" x14ac:dyDescent="0.25">
      <c r="A54" s="28">
        <f>COUNTIF($D$5:$D$51,A53)</f>
        <v>21</v>
      </c>
      <c r="B54" s="28">
        <f>COUNTIF($D$5:$D$51,B53)</f>
        <v>24</v>
      </c>
      <c r="C54" s="28">
        <f>COUNTIF($G$5:$G$51,1)</f>
        <v>10</v>
      </c>
      <c r="D54" s="28">
        <f>COUNTIF($G$5:$G$51,2)</f>
        <v>22</v>
      </c>
      <c r="F54" s="28">
        <f>COUNTIF($G$5:$G$51,3)</f>
        <v>13</v>
      </c>
      <c r="G54" s="28">
        <f>COUNTIF($H$5:$H$51,G53)</f>
        <v>0</v>
      </c>
    </row>
    <row r="55" spans="1:17" ht="9.75" hidden="1" customHeight="1" x14ac:dyDescent="0.25"/>
    <row r="56" spans="1:17" hidden="1" x14ac:dyDescent="0.25">
      <c r="A56" s="123" t="s">
        <v>463</v>
      </c>
      <c r="B56" s="123"/>
      <c r="C56" s="123"/>
      <c r="D56" s="123"/>
      <c r="E56" s="123"/>
      <c r="F56" s="123"/>
      <c r="G56" s="123"/>
      <c r="H56" s="123"/>
      <c r="I56" s="123"/>
    </row>
    <row r="57" spans="1:17" hidden="1" x14ac:dyDescent="0.25">
      <c r="A57" s="94" t="s">
        <v>464</v>
      </c>
      <c r="B57" s="94" t="s">
        <v>466</v>
      </c>
      <c r="C57" s="94" t="s">
        <v>467</v>
      </c>
      <c r="D57" s="94" t="s">
        <v>468</v>
      </c>
      <c r="E57" s="94" t="s">
        <v>1044</v>
      </c>
      <c r="F57" s="94" t="s">
        <v>1044</v>
      </c>
      <c r="G57" s="94" t="s">
        <v>465</v>
      </c>
      <c r="H57" s="94" t="s">
        <v>469</v>
      </c>
      <c r="I57" s="98" t="s">
        <v>40</v>
      </c>
    </row>
    <row r="58" spans="1:17" hidden="1" x14ac:dyDescent="0.25">
      <c r="A58" s="28">
        <f>COUNTIF($F$5:$F$51,A57)</f>
        <v>0</v>
      </c>
      <c r="B58" s="28">
        <f>COUNTIF($F$5:$F$51,B57)-COUNTIF($F$5:$F$51,A57)</f>
        <v>0</v>
      </c>
      <c r="C58" s="28">
        <f>COUNTIF($F$5:$F$51,C57)-COUNTIF($F$5:$F$51,B57)</f>
        <v>1</v>
      </c>
      <c r="D58" s="28">
        <f>COUNTIF($F$5:$F$51,D57)-COUNTIF($F$5:$F$51,C57)</f>
        <v>7</v>
      </c>
      <c r="E58" s="28">
        <f>COUNTIF($F$5:$F$51,E57)-COUNTIF($F$5:$F$51,D57)</f>
        <v>8</v>
      </c>
      <c r="F58" s="28">
        <f>COUNTIF($F$5:$F$51,F57)-COUNTIF($F$5:$F$51,D57)</f>
        <v>8</v>
      </c>
      <c r="G58" s="28">
        <f>COUNTIF($F$5:$F$51,G57)-COUNTIF($F$5:$F$51,F57)</f>
        <v>25</v>
      </c>
      <c r="H58" s="28">
        <f>COUNTIF($F$5:$F$51,H57)</f>
        <v>4</v>
      </c>
      <c r="I58" s="99">
        <f>AVERAGE($F$5:$F$51)</f>
        <v>21.827777777777779</v>
      </c>
    </row>
    <row r="59" spans="1:17" hidden="1" x14ac:dyDescent="0.25"/>
    <row r="60" spans="1:17" hidden="1" x14ac:dyDescent="0.25"/>
    <row r="61" spans="1:17" hidden="1" x14ac:dyDescent="0.25"/>
  </sheetData>
  <mergeCells count="2">
    <mergeCell ref="A56:I56"/>
    <mergeCell ref="A2:H2"/>
  </mergeCells>
  <pageMargins left="0.65" right="0" top="0.25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zoomScale="85" zoomScaleNormal="85" workbookViewId="0">
      <selection activeCell="J1" sqref="J1"/>
    </sheetView>
  </sheetViews>
  <sheetFormatPr defaultRowHeight="15" x14ac:dyDescent="0.25"/>
  <cols>
    <col min="1" max="1" width="6.28515625" style="27" customWidth="1"/>
    <col min="2" max="2" width="25.42578125" style="27" customWidth="1"/>
    <col min="3" max="3" width="13.5703125" style="27" customWidth="1"/>
    <col min="4" max="4" width="11.140625" style="27" customWidth="1"/>
    <col min="5" max="5" width="14.85546875" style="27" hidden="1" customWidth="1"/>
    <col min="6" max="6" width="11.5703125" style="27" hidden="1" customWidth="1"/>
    <col min="7" max="7" width="9.42578125" style="27" hidden="1" customWidth="1"/>
    <col min="8" max="8" width="25.85546875" style="27" customWidth="1"/>
    <col min="9" max="10" width="9.42578125" style="27" customWidth="1"/>
    <col min="11" max="11" width="9.28515625" style="27" customWidth="1"/>
    <col min="12" max="12" width="10.28515625" style="27" customWidth="1"/>
    <col min="13" max="13" width="8" style="27" customWidth="1"/>
    <col min="14" max="14" width="9.140625" style="27" customWidth="1"/>
    <col min="15" max="16" width="9.140625" style="27"/>
    <col min="17" max="17" width="9.140625" style="27" hidden="1" customWidth="1"/>
    <col min="18" max="16384" width="9.140625" style="27"/>
  </cols>
  <sheetData>
    <row r="1" spans="1:17" s="24" customFormat="1" ht="17.25" customHeight="1" x14ac:dyDescent="0.25">
      <c r="A1" s="17" t="s">
        <v>18</v>
      </c>
      <c r="B1" s="18"/>
      <c r="C1" s="19"/>
      <c r="D1" s="19"/>
      <c r="E1" s="19"/>
      <c r="F1" s="18"/>
      <c r="G1" s="19"/>
      <c r="H1" s="20" t="s">
        <v>1075</v>
      </c>
      <c r="J1" s="20"/>
    </row>
    <row r="2" spans="1:17" s="24" customFormat="1" ht="20.25" customHeight="1" x14ac:dyDescent="0.25">
      <c r="A2" s="124" t="s">
        <v>1056</v>
      </c>
      <c r="B2" s="124"/>
      <c r="C2" s="124"/>
      <c r="D2" s="124"/>
      <c r="E2" s="124"/>
      <c r="F2" s="124"/>
      <c r="G2" s="124"/>
      <c r="H2" s="124"/>
      <c r="I2" s="88"/>
      <c r="J2" s="58"/>
      <c r="K2" s="88"/>
      <c r="L2" s="88"/>
      <c r="M2" s="88"/>
    </row>
    <row r="3" spans="1:17" s="24" customFormat="1" ht="18.75" customHeight="1" x14ac:dyDescent="0.25">
      <c r="B3" s="48" t="s">
        <v>1051</v>
      </c>
      <c r="C3" s="48" t="s">
        <v>1069</v>
      </c>
      <c r="F3" s="47"/>
      <c r="G3" s="47"/>
      <c r="H3" s="47"/>
      <c r="I3" s="89"/>
      <c r="J3" s="89"/>
      <c r="K3" s="89"/>
      <c r="L3" s="89"/>
    </row>
    <row r="4" spans="1:17" s="26" customFormat="1" ht="19.5" customHeight="1" x14ac:dyDescent="0.25">
      <c r="A4" s="25" t="s">
        <v>0</v>
      </c>
      <c r="B4" s="25" t="s">
        <v>26</v>
      </c>
      <c r="C4" s="25" t="s">
        <v>1</v>
      </c>
      <c r="D4" s="101" t="s">
        <v>2</v>
      </c>
      <c r="E4" s="25" t="s">
        <v>21</v>
      </c>
      <c r="F4" s="41" t="s">
        <v>463</v>
      </c>
      <c r="G4" s="102" t="s">
        <v>87</v>
      </c>
      <c r="H4" s="25" t="s">
        <v>24</v>
      </c>
      <c r="I4" s="89"/>
      <c r="J4" s="96"/>
      <c r="K4" s="90"/>
      <c r="L4" s="90"/>
    </row>
    <row r="5" spans="1:17" ht="15" customHeight="1" x14ac:dyDescent="0.25">
      <c r="A5" s="100">
        <v>1</v>
      </c>
      <c r="B5" s="32" t="s">
        <v>499</v>
      </c>
      <c r="C5" s="29" t="s">
        <v>115</v>
      </c>
      <c r="D5" s="29" t="s">
        <v>10</v>
      </c>
      <c r="E5" s="29" t="s">
        <v>14</v>
      </c>
      <c r="F5" s="91">
        <v>21.5</v>
      </c>
      <c r="G5" s="29">
        <v>2</v>
      </c>
      <c r="H5" s="108" t="s">
        <v>1062</v>
      </c>
      <c r="J5" s="97"/>
      <c r="N5" s="92"/>
      <c r="Q5" s="49">
        <f>IF(TYPE(MATCH(MID($B$3,6,4),DSLop,0))=16,"",MATCH(MID($B$3,6,4),DSLop,0))</f>
        <v>411</v>
      </c>
    </row>
    <row r="6" spans="1:17" ht="15" customHeight="1" x14ac:dyDescent="0.25">
      <c r="A6" s="100">
        <v>2</v>
      </c>
      <c r="B6" s="32" t="s">
        <v>512</v>
      </c>
      <c r="C6" s="29" t="s">
        <v>133</v>
      </c>
      <c r="D6" s="29" t="s">
        <v>8</v>
      </c>
      <c r="E6" s="29" t="s">
        <v>14</v>
      </c>
      <c r="F6" s="91">
        <v>22.5</v>
      </c>
      <c r="G6" s="29">
        <v>2</v>
      </c>
      <c r="H6" s="108" t="s">
        <v>1062</v>
      </c>
      <c r="J6" s="97"/>
      <c r="N6" s="93"/>
      <c r="Q6" s="50">
        <f ca="1">IF(TYPE(MATCH(MID($B$3,6,4),OFFSET('Khối 10'!$F$5,Q5,0):'Khối 10'!$F$550,0)+Q5)=16,"",MATCH(MID($B$3,6,4),OFFSET('Khối 10'!$F$5,Q5,0):'Khối 10'!$F$550,0)+Q5)</f>
        <v>412</v>
      </c>
    </row>
    <row r="7" spans="1:17" ht="15" customHeight="1" x14ac:dyDescent="0.25">
      <c r="A7" s="100">
        <v>3</v>
      </c>
      <c r="B7" s="32" t="s">
        <v>517</v>
      </c>
      <c r="C7" s="29" t="s">
        <v>138</v>
      </c>
      <c r="D7" s="29" t="s">
        <v>10</v>
      </c>
      <c r="E7" s="29" t="s">
        <v>14</v>
      </c>
      <c r="F7" s="91">
        <v>24</v>
      </c>
      <c r="G7" s="29">
        <v>1</v>
      </c>
      <c r="H7" s="108" t="s">
        <v>1062</v>
      </c>
      <c r="J7" s="97"/>
      <c r="N7" s="93"/>
      <c r="Q7" s="50">
        <f ca="1">IF(TYPE(MATCH(MID($B$3,6,4),OFFSET('Khối 10'!$F$5,Q6,0):'Khối 10'!$F$550,0)+Q6)=16,"",MATCH(MID($B$3,6,4),OFFSET('Khối 10'!$F$5,Q6,0):'Khối 10'!$F$550,0)+Q6)</f>
        <v>413</v>
      </c>
    </row>
    <row r="8" spans="1:17" ht="15" customHeight="1" x14ac:dyDescent="0.25">
      <c r="A8" s="100">
        <v>4</v>
      </c>
      <c r="B8" s="32" t="s">
        <v>521</v>
      </c>
      <c r="C8" s="29" t="s">
        <v>142</v>
      </c>
      <c r="D8" s="29" t="s">
        <v>10</v>
      </c>
      <c r="E8" s="29" t="s">
        <v>14</v>
      </c>
      <c r="F8" s="91">
        <v>21</v>
      </c>
      <c r="G8" s="29">
        <v>1</v>
      </c>
      <c r="H8" s="108" t="s">
        <v>1062</v>
      </c>
      <c r="J8" s="97"/>
      <c r="N8" s="93"/>
      <c r="Q8" s="50">
        <f ca="1">IF(TYPE(MATCH(MID($B$3,6,4),OFFSET('Khối 10'!$F$5,Q7,0):'Khối 10'!$F$550,0)+Q7)=16,"",MATCH(MID($B$3,6,4),OFFSET('Khối 10'!$F$5,Q7,0):'Khối 10'!$F$550,0)+Q7)</f>
        <v>414</v>
      </c>
    </row>
    <row r="9" spans="1:17" ht="15" customHeight="1" x14ac:dyDescent="0.25">
      <c r="A9" s="100">
        <v>5</v>
      </c>
      <c r="B9" s="32" t="s">
        <v>899</v>
      </c>
      <c r="C9" s="29" t="s">
        <v>321</v>
      </c>
      <c r="D9" s="29" t="s">
        <v>10</v>
      </c>
      <c r="E9" s="29" t="s">
        <v>14</v>
      </c>
      <c r="F9" s="91">
        <v>21</v>
      </c>
      <c r="G9" s="29">
        <v>3</v>
      </c>
      <c r="H9" s="108" t="s">
        <v>1062</v>
      </c>
      <c r="J9" s="97"/>
      <c r="N9" s="93"/>
      <c r="Q9" s="50">
        <f ca="1">IF(TYPE(MATCH(MID($B$3,6,4),OFFSET('Khối 10'!$F$5,Q8,0):'Khối 10'!$F$550,0)+Q8)=16,"",MATCH(MID($B$3,6,4),OFFSET('Khối 10'!$F$5,Q8,0):'Khối 10'!$F$550,0)+Q8)</f>
        <v>415</v>
      </c>
    </row>
    <row r="10" spans="1:17" ht="15" customHeight="1" x14ac:dyDescent="0.25">
      <c r="A10" s="100">
        <v>6</v>
      </c>
      <c r="B10" s="32" t="s">
        <v>784</v>
      </c>
      <c r="C10" s="29" t="s">
        <v>341</v>
      </c>
      <c r="D10" s="29" t="s">
        <v>10</v>
      </c>
      <c r="E10" s="29" t="s">
        <v>14</v>
      </c>
      <c r="F10" s="91">
        <v>19.5</v>
      </c>
      <c r="G10" s="29">
        <v>2</v>
      </c>
      <c r="H10" s="108" t="s">
        <v>1062</v>
      </c>
      <c r="J10" s="97"/>
      <c r="N10" s="93"/>
      <c r="Q10" s="50">
        <f ca="1">IF(TYPE(MATCH(MID($B$3,6,4),OFFSET('Khối 10'!$F$5,Q9,0):'Khối 10'!$F$550,0)+Q9)=16,"",MATCH(MID($B$3,6,4),OFFSET('Khối 10'!$F$5,Q9,0):'Khối 10'!$F$550,0)+Q9)</f>
        <v>416</v>
      </c>
    </row>
    <row r="11" spans="1:17" ht="15" customHeight="1" x14ac:dyDescent="0.25">
      <c r="A11" s="100">
        <v>7</v>
      </c>
      <c r="B11" s="32" t="s">
        <v>785</v>
      </c>
      <c r="C11" s="29" t="s">
        <v>320</v>
      </c>
      <c r="D11" s="29" t="s">
        <v>10</v>
      </c>
      <c r="E11" s="29" t="s">
        <v>14</v>
      </c>
      <c r="F11" s="91">
        <v>20.5</v>
      </c>
      <c r="G11" s="29">
        <v>3</v>
      </c>
      <c r="H11" s="108" t="s">
        <v>1062</v>
      </c>
      <c r="J11" s="97"/>
      <c r="N11" s="93"/>
      <c r="Q11" s="50">
        <f ca="1">IF(TYPE(MATCH(MID($B$3,6,4),OFFSET('Khối 10'!$F$5,Q10,0):'Khối 10'!$F$550,0)+Q10)=16,"",MATCH(MID($B$3,6,4),OFFSET('Khối 10'!$F$5,Q10,0):'Khối 10'!$F$550,0)+Q10)</f>
        <v>417</v>
      </c>
    </row>
    <row r="12" spans="1:17" ht="15" customHeight="1" x14ac:dyDescent="0.25">
      <c r="A12" s="100">
        <v>8</v>
      </c>
      <c r="B12" s="32" t="s">
        <v>543</v>
      </c>
      <c r="C12" s="29" t="s">
        <v>167</v>
      </c>
      <c r="D12" s="29" t="s">
        <v>8</v>
      </c>
      <c r="E12" s="29" t="s">
        <v>14</v>
      </c>
      <c r="F12" s="91">
        <v>21.75</v>
      </c>
      <c r="G12" s="29">
        <v>2</v>
      </c>
      <c r="H12" s="108" t="s">
        <v>1062</v>
      </c>
      <c r="J12" s="97"/>
      <c r="N12" s="93"/>
      <c r="Q12" s="50">
        <f ca="1">IF(TYPE(MATCH(MID($B$3,6,4),OFFSET('Khối 10'!$F$5,Q11,0):'Khối 10'!$F$550,0)+Q11)=16,"",MATCH(MID($B$3,6,4),OFFSET('Khối 10'!$F$5,Q11,0):'Khối 10'!$F$550,0)+Q11)</f>
        <v>418</v>
      </c>
    </row>
    <row r="13" spans="1:17" ht="15" customHeight="1" x14ac:dyDescent="0.25">
      <c r="A13" s="100">
        <v>9</v>
      </c>
      <c r="B13" s="32" t="s">
        <v>544</v>
      </c>
      <c r="C13" s="29" t="s">
        <v>147</v>
      </c>
      <c r="D13" s="29" t="s">
        <v>8</v>
      </c>
      <c r="E13" s="29" t="s">
        <v>14</v>
      </c>
      <c r="F13" s="91">
        <v>20.5</v>
      </c>
      <c r="G13" s="29">
        <v>2</v>
      </c>
      <c r="H13" s="108" t="s">
        <v>1062</v>
      </c>
      <c r="J13" s="97"/>
      <c r="N13" s="93"/>
      <c r="Q13" s="50">
        <f ca="1">IF(TYPE(MATCH(MID($B$3,6,4),OFFSET('Khối 10'!$F$5,Q12,0):'Khối 10'!$F$550,0)+Q12)=16,"",MATCH(MID($B$3,6,4),OFFSET('Khối 10'!$F$5,Q12,0):'Khối 10'!$F$550,0)+Q12)</f>
        <v>419</v>
      </c>
    </row>
    <row r="14" spans="1:17" ht="15" customHeight="1" x14ac:dyDescent="0.25">
      <c r="A14" s="100">
        <v>10</v>
      </c>
      <c r="B14" s="32" t="s">
        <v>971</v>
      </c>
      <c r="C14" s="29" t="s">
        <v>287</v>
      </c>
      <c r="D14" s="29" t="s">
        <v>10</v>
      </c>
      <c r="E14" s="29" t="s">
        <v>14</v>
      </c>
      <c r="F14" s="91">
        <v>21.25</v>
      </c>
      <c r="G14" s="29">
        <v>3</v>
      </c>
      <c r="H14" s="108" t="s">
        <v>1062</v>
      </c>
      <c r="J14" s="97"/>
      <c r="N14" s="93"/>
      <c r="Q14" s="50">
        <f ca="1">IF(TYPE(MATCH(MID($B$3,6,4),OFFSET('Khối 10'!$F$5,Q13,0):'Khối 10'!$F$550,0)+Q13)=16,"",MATCH(MID($B$3,6,4),OFFSET('Khối 10'!$F$5,Q13,0):'Khối 10'!$F$550,0)+Q13)</f>
        <v>420</v>
      </c>
    </row>
    <row r="15" spans="1:17" ht="15" customHeight="1" x14ac:dyDescent="0.25">
      <c r="A15" s="100">
        <v>11</v>
      </c>
      <c r="B15" s="32" t="s">
        <v>1004</v>
      </c>
      <c r="C15" s="29" t="s">
        <v>291</v>
      </c>
      <c r="D15" s="29" t="s">
        <v>10</v>
      </c>
      <c r="E15" s="29" t="s">
        <v>14</v>
      </c>
      <c r="F15" s="91">
        <v>20.75</v>
      </c>
      <c r="G15" s="29">
        <v>3</v>
      </c>
      <c r="H15" s="108" t="s">
        <v>1062</v>
      </c>
      <c r="J15" s="97"/>
      <c r="N15" s="93"/>
      <c r="Q15" s="50">
        <f ca="1">IF(TYPE(MATCH(MID($B$3,6,4),OFFSET('Khối 10'!$F$5,Q14,0):'Khối 10'!$F$550,0)+Q14)=16,"",MATCH(MID($B$3,6,4),OFFSET('Khối 10'!$F$5,Q14,0):'Khối 10'!$F$550,0)+Q14)</f>
        <v>421</v>
      </c>
    </row>
    <row r="16" spans="1:17" ht="15" customHeight="1" x14ac:dyDescent="0.25">
      <c r="A16" s="100">
        <v>12</v>
      </c>
      <c r="B16" s="32" t="s">
        <v>843</v>
      </c>
      <c r="C16" s="29" t="s">
        <v>203</v>
      </c>
      <c r="D16" s="29" t="s">
        <v>8</v>
      </c>
      <c r="E16" s="29" t="s">
        <v>14</v>
      </c>
      <c r="F16" s="91">
        <v>20.25</v>
      </c>
      <c r="G16" s="29">
        <v>3</v>
      </c>
      <c r="H16" s="108" t="s">
        <v>1062</v>
      </c>
      <c r="J16" s="97"/>
      <c r="N16" s="93"/>
      <c r="Q16" s="50">
        <f ca="1">IF(TYPE(MATCH(MID($B$3,6,4),OFFSET('Khối 10'!$F$5,Q15,0):'Khối 10'!$F$550,0)+Q15)=16,"",MATCH(MID($B$3,6,4),OFFSET('Khối 10'!$F$5,Q15,0):'Khối 10'!$F$550,0)+Q15)</f>
        <v>422</v>
      </c>
    </row>
    <row r="17" spans="1:17" ht="15" customHeight="1" x14ac:dyDescent="0.25">
      <c r="A17" s="100">
        <v>13</v>
      </c>
      <c r="B17" s="32" t="s">
        <v>921</v>
      </c>
      <c r="C17" s="29" t="s">
        <v>408</v>
      </c>
      <c r="D17" s="29" t="s">
        <v>8</v>
      </c>
      <c r="E17" s="29" t="s">
        <v>14</v>
      </c>
      <c r="F17" s="91">
        <v>25</v>
      </c>
      <c r="G17" s="29">
        <v>3</v>
      </c>
      <c r="H17" s="108" t="s">
        <v>1062</v>
      </c>
      <c r="J17" s="97"/>
      <c r="N17" s="93"/>
      <c r="Q17" s="50">
        <f ca="1">IF(TYPE(MATCH(MID($B$3,6,4),OFFSET('Khối 10'!$F$5,Q16,0):'Khối 10'!$F$550,0)+Q16)=16,"",MATCH(MID($B$3,6,4),OFFSET('Khối 10'!$F$5,Q16,0):'Khối 10'!$F$550,0)+Q16)</f>
        <v>423</v>
      </c>
    </row>
    <row r="18" spans="1:17" ht="15" customHeight="1" x14ac:dyDescent="0.25">
      <c r="A18" s="100">
        <v>14</v>
      </c>
      <c r="B18" s="32" t="s">
        <v>582</v>
      </c>
      <c r="C18" s="29" t="s">
        <v>203</v>
      </c>
      <c r="D18" s="29" t="s">
        <v>10</v>
      </c>
      <c r="E18" s="29" t="s">
        <v>14</v>
      </c>
      <c r="F18" s="91">
        <v>22.25</v>
      </c>
      <c r="G18" s="29">
        <v>2</v>
      </c>
      <c r="H18" s="108" t="s">
        <v>1062</v>
      </c>
      <c r="J18" s="97"/>
      <c r="N18" s="93"/>
      <c r="Q18" s="50">
        <f ca="1">IF(TYPE(MATCH(MID($B$3,6,4),OFFSET('Khối 10'!$F$5,Q17,0):'Khối 10'!$F$550,0)+Q17)=16,"",MATCH(MID($B$3,6,4),OFFSET('Khối 10'!$F$5,Q17,0):'Khối 10'!$F$550,0)+Q17)</f>
        <v>424</v>
      </c>
    </row>
    <row r="19" spans="1:17" ht="15" customHeight="1" x14ac:dyDescent="0.25">
      <c r="A19" s="100">
        <v>15</v>
      </c>
      <c r="B19" s="32" t="s">
        <v>581</v>
      </c>
      <c r="C19" s="29" t="s">
        <v>202</v>
      </c>
      <c r="D19" s="29" t="s">
        <v>10</v>
      </c>
      <c r="E19" s="29" t="s">
        <v>14</v>
      </c>
      <c r="F19" s="91">
        <v>23.75</v>
      </c>
      <c r="G19" s="29">
        <v>2</v>
      </c>
      <c r="H19" s="108" t="s">
        <v>1062</v>
      </c>
      <c r="J19" s="97"/>
      <c r="N19" s="93"/>
      <c r="Q19" s="50">
        <f ca="1">IF(TYPE(MATCH(MID($B$3,6,4),OFFSET('Khối 10'!$F$5,Q18,0):'Khối 10'!$F$550,0)+Q18)=16,"",MATCH(MID($B$3,6,4),OFFSET('Khối 10'!$F$5,Q18,0):'Khối 10'!$F$550,0)+Q18)</f>
        <v>425</v>
      </c>
    </row>
    <row r="20" spans="1:17" ht="15" customHeight="1" x14ac:dyDescent="0.25">
      <c r="A20" s="100">
        <v>16</v>
      </c>
      <c r="B20" s="32" t="s">
        <v>936</v>
      </c>
      <c r="C20" s="29" t="s">
        <v>195</v>
      </c>
      <c r="D20" s="29" t="s">
        <v>8</v>
      </c>
      <c r="E20" s="29" t="s">
        <v>14</v>
      </c>
      <c r="F20" s="91">
        <v>22</v>
      </c>
      <c r="G20" s="29">
        <v>3</v>
      </c>
      <c r="H20" s="108" t="s">
        <v>1062</v>
      </c>
      <c r="J20" s="97"/>
      <c r="N20" s="93"/>
      <c r="Q20" s="50">
        <f ca="1">IF(TYPE(MATCH(MID($B$3,6,4),OFFSET('Khối 10'!$F$5,Q19,0):'Khối 10'!$F$550,0)+Q19)=16,"",MATCH(MID($B$3,6,4),OFFSET('Khối 10'!$F$5,Q19,0):'Khối 10'!$F$550,0)+Q19)</f>
        <v>426</v>
      </c>
    </row>
    <row r="21" spans="1:17" ht="15" customHeight="1" x14ac:dyDescent="0.25">
      <c r="A21" s="100">
        <v>17</v>
      </c>
      <c r="B21" s="32" t="s">
        <v>907</v>
      </c>
      <c r="C21" s="29" t="s">
        <v>240</v>
      </c>
      <c r="D21" s="29" t="s">
        <v>8</v>
      </c>
      <c r="E21" s="29" t="s">
        <v>14</v>
      </c>
      <c r="F21" s="91">
        <v>20.5</v>
      </c>
      <c r="G21" s="29">
        <v>3</v>
      </c>
      <c r="H21" s="108" t="s">
        <v>1062</v>
      </c>
      <c r="J21" s="97"/>
      <c r="N21" s="93"/>
      <c r="Q21" s="50">
        <f ca="1">IF(TYPE(MATCH(MID($B$3,6,4),OFFSET('Khối 10'!$F$5,Q20,0):'Khối 10'!$F$550,0)+Q20)=16,"",MATCH(MID($B$3,6,4),OFFSET('Khối 10'!$F$5,Q20,0):'Khối 10'!$F$550,0)+Q20)</f>
        <v>427</v>
      </c>
    </row>
    <row r="22" spans="1:17" ht="15" customHeight="1" x14ac:dyDescent="0.25">
      <c r="A22" s="100">
        <v>18</v>
      </c>
      <c r="B22" s="32" t="s">
        <v>590</v>
      </c>
      <c r="C22" s="29" t="s">
        <v>209</v>
      </c>
      <c r="D22" s="29" t="s">
        <v>10</v>
      </c>
      <c r="E22" s="29" t="s">
        <v>14</v>
      </c>
      <c r="F22" s="91">
        <v>25.25</v>
      </c>
      <c r="G22" s="29">
        <v>1</v>
      </c>
      <c r="H22" s="108" t="s">
        <v>1062</v>
      </c>
      <c r="J22" s="97"/>
      <c r="N22" s="93"/>
      <c r="Q22" s="50">
        <f ca="1">IF(TYPE(MATCH(MID($B$3,6,4),OFFSET('Khối 10'!$F$5,Q21,0):'Khối 10'!$F$550,0)+Q21)=16,"",MATCH(MID($B$3,6,4),OFFSET('Khối 10'!$F$5,Q21,0):'Khối 10'!$F$550,0)+Q21)</f>
        <v>428</v>
      </c>
    </row>
    <row r="23" spans="1:17" ht="15" customHeight="1" x14ac:dyDescent="0.25">
      <c r="A23" s="100">
        <v>19</v>
      </c>
      <c r="B23" s="32" t="s">
        <v>955</v>
      </c>
      <c r="C23" s="29" t="s">
        <v>421</v>
      </c>
      <c r="D23" s="29" t="s">
        <v>8</v>
      </c>
      <c r="E23" s="29" t="s">
        <v>14</v>
      </c>
      <c r="F23" s="91">
        <v>21.25</v>
      </c>
      <c r="G23" s="29">
        <v>3</v>
      </c>
      <c r="H23" s="108" t="s">
        <v>1062</v>
      </c>
      <c r="J23" s="97"/>
      <c r="N23" s="93"/>
      <c r="Q23" s="50">
        <f ca="1">IF(TYPE(MATCH(MID($B$3,6,4),OFFSET('Khối 10'!$F$5,Q22,0):'Khối 10'!$F$550,0)+Q22)=16,"",MATCH(MID($B$3,6,4),OFFSET('Khối 10'!$F$5,Q22,0):'Khối 10'!$F$550,0)+Q22)</f>
        <v>429</v>
      </c>
    </row>
    <row r="24" spans="1:17" ht="15" customHeight="1" x14ac:dyDescent="0.25">
      <c r="A24" s="100">
        <v>20</v>
      </c>
      <c r="B24" s="32" t="s">
        <v>1010</v>
      </c>
      <c r="C24" s="29" t="s">
        <v>449</v>
      </c>
      <c r="D24" s="29" t="s">
        <v>8</v>
      </c>
      <c r="E24" s="29" t="s">
        <v>14</v>
      </c>
      <c r="F24" s="91">
        <v>20.75</v>
      </c>
      <c r="G24" s="29">
        <v>3</v>
      </c>
      <c r="H24" s="108" t="s">
        <v>1062</v>
      </c>
      <c r="J24" s="97"/>
      <c r="N24" s="93"/>
      <c r="Q24" s="50">
        <f ca="1">IF(TYPE(MATCH(MID($B$3,6,4),OFFSET('Khối 10'!$F$5,Q23,0):'Khối 10'!$F$550,0)+Q23)=16,"",MATCH(MID($B$3,6,4),OFFSET('Khối 10'!$F$5,Q23,0):'Khối 10'!$F$550,0)+Q23)</f>
        <v>430</v>
      </c>
    </row>
    <row r="25" spans="1:17" ht="15" customHeight="1" x14ac:dyDescent="0.25">
      <c r="A25" s="100">
        <v>21</v>
      </c>
      <c r="B25" s="32" t="s">
        <v>893</v>
      </c>
      <c r="C25" s="29" t="s">
        <v>401</v>
      </c>
      <c r="D25" s="29" t="s">
        <v>10</v>
      </c>
      <c r="E25" s="29" t="s">
        <v>14</v>
      </c>
      <c r="F25" s="91">
        <v>21.75</v>
      </c>
      <c r="G25" s="29">
        <v>3</v>
      </c>
      <c r="H25" s="108" t="s">
        <v>1062</v>
      </c>
      <c r="J25" s="97"/>
      <c r="N25" s="93"/>
      <c r="Q25" s="50">
        <f ca="1">IF(TYPE(MATCH(MID($B$3,6,4),OFFSET('Khối 10'!$F$5,Q24,0):'Khối 10'!$F$550,0)+Q24)=16,"",MATCH(MID($B$3,6,4),OFFSET('Khối 10'!$F$5,Q24,0):'Khối 10'!$F$550,0)+Q24)</f>
        <v>431</v>
      </c>
    </row>
    <row r="26" spans="1:17" ht="15" customHeight="1" x14ac:dyDescent="0.25">
      <c r="A26" s="100">
        <v>22</v>
      </c>
      <c r="B26" s="32" t="s">
        <v>804</v>
      </c>
      <c r="C26" s="29" t="s">
        <v>263</v>
      </c>
      <c r="D26" s="29" t="s">
        <v>10</v>
      </c>
      <c r="E26" s="29" t="s">
        <v>14</v>
      </c>
      <c r="F26" s="91">
        <v>20.5</v>
      </c>
      <c r="G26" s="29">
        <v>2</v>
      </c>
      <c r="H26" s="108" t="s">
        <v>1062</v>
      </c>
      <c r="J26" s="97"/>
      <c r="N26" s="93"/>
      <c r="Q26" s="50">
        <f ca="1">IF(TYPE(MATCH(MID($B$3,6,4),OFFSET('Khối 10'!$F$5,Q25,0):'Khối 10'!$F$550,0)+Q25)=16,"",MATCH(MID($B$3,6,4),OFFSET('Khối 10'!$F$5,Q25,0):'Khối 10'!$F$550,0)+Q25)</f>
        <v>432</v>
      </c>
    </row>
    <row r="27" spans="1:17" ht="15" customHeight="1" x14ac:dyDescent="0.25">
      <c r="A27" s="100">
        <v>23</v>
      </c>
      <c r="B27" s="32" t="s">
        <v>652</v>
      </c>
      <c r="C27" s="29" t="s">
        <v>256</v>
      </c>
      <c r="D27" s="29" t="s">
        <v>10</v>
      </c>
      <c r="E27" s="29" t="s">
        <v>14</v>
      </c>
      <c r="F27" s="91">
        <v>19.5</v>
      </c>
      <c r="G27" s="29">
        <v>1</v>
      </c>
      <c r="H27" s="108" t="s">
        <v>1062</v>
      </c>
      <c r="J27" s="97"/>
      <c r="N27" s="93"/>
      <c r="Q27" s="50">
        <f ca="1">IF(TYPE(MATCH(MID($B$3,6,4),OFFSET('Khối 10'!$F$5,Q26,0):'Khối 10'!$F$550,0)+Q26)=16,"",MATCH(MID($B$3,6,4),OFFSET('Khối 10'!$F$5,Q26,0):'Khối 10'!$F$550,0)+Q26)</f>
        <v>433</v>
      </c>
    </row>
    <row r="28" spans="1:17" ht="15" customHeight="1" x14ac:dyDescent="0.25">
      <c r="A28" s="100">
        <v>24</v>
      </c>
      <c r="B28" s="32" t="s">
        <v>683</v>
      </c>
      <c r="C28" s="29" t="s">
        <v>275</v>
      </c>
      <c r="D28" s="29" t="s">
        <v>8</v>
      </c>
      <c r="E28" s="29" t="s">
        <v>14</v>
      </c>
      <c r="F28" s="91">
        <v>19.75</v>
      </c>
      <c r="G28" s="29">
        <v>2</v>
      </c>
      <c r="H28" s="108" t="s">
        <v>1062</v>
      </c>
      <c r="J28" s="97"/>
      <c r="N28" s="93"/>
      <c r="Q28" s="50">
        <f ca="1">IF(TYPE(MATCH(MID($B$3,6,4),OFFSET('Khối 10'!$F$5,Q27,0):'Khối 10'!$F$550,0)+Q27)=16,"",MATCH(MID($B$3,6,4),OFFSET('Khối 10'!$F$5,Q27,0):'Khối 10'!$F$550,0)+Q27)</f>
        <v>434</v>
      </c>
    </row>
    <row r="29" spans="1:17" ht="15" customHeight="1" x14ac:dyDescent="0.25">
      <c r="A29" s="100">
        <v>25</v>
      </c>
      <c r="B29" s="32" t="s">
        <v>684</v>
      </c>
      <c r="C29" s="29" t="s">
        <v>139</v>
      </c>
      <c r="D29" s="29" t="s">
        <v>8</v>
      </c>
      <c r="E29" s="29" t="s">
        <v>14</v>
      </c>
      <c r="F29" s="91">
        <v>20.75</v>
      </c>
      <c r="G29" s="29">
        <v>2</v>
      </c>
      <c r="H29" s="108" t="s">
        <v>1062</v>
      </c>
      <c r="J29" s="97"/>
      <c r="N29" s="93"/>
      <c r="Q29" s="50">
        <f ca="1">IF(TYPE(MATCH(MID($B$3,6,4),OFFSET('Khối 10'!$F$5,Q28,0):'Khối 10'!$F$550,0)+Q28)=16,"",MATCH(MID($B$3,6,4),OFFSET('Khối 10'!$F$5,Q28,0):'Khối 10'!$F$550,0)+Q28)</f>
        <v>435</v>
      </c>
    </row>
    <row r="30" spans="1:17" ht="15" customHeight="1" x14ac:dyDescent="0.25">
      <c r="A30" s="100">
        <v>26</v>
      </c>
      <c r="B30" s="32" t="s">
        <v>692</v>
      </c>
      <c r="C30" s="29" t="s">
        <v>113</v>
      </c>
      <c r="D30" s="29" t="s">
        <v>8</v>
      </c>
      <c r="E30" s="29" t="s">
        <v>14</v>
      </c>
      <c r="F30" s="91">
        <v>24.25</v>
      </c>
      <c r="G30" s="29">
        <v>2</v>
      </c>
      <c r="H30" s="108" t="s">
        <v>1062</v>
      </c>
      <c r="J30" s="97"/>
      <c r="N30" s="93"/>
      <c r="Q30" s="50">
        <f ca="1">IF(TYPE(MATCH(MID($B$3,6,4),OFFSET('Khối 10'!$F$5,Q29,0):'Khối 10'!$F$550,0)+Q29)=16,"",MATCH(MID($B$3,6,4),OFFSET('Khối 10'!$F$5,Q29,0):'Khối 10'!$F$550,0)+Q29)</f>
        <v>436</v>
      </c>
    </row>
    <row r="31" spans="1:17" ht="15" customHeight="1" x14ac:dyDescent="0.25">
      <c r="A31" s="100">
        <v>27</v>
      </c>
      <c r="B31" s="32" t="s">
        <v>942</v>
      </c>
      <c r="C31" s="29" t="s">
        <v>415</v>
      </c>
      <c r="D31" s="29" t="s">
        <v>10</v>
      </c>
      <c r="E31" s="29" t="s">
        <v>14</v>
      </c>
      <c r="F31" s="91">
        <v>20.25</v>
      </c>
      <c r="G31" s="29">
        <v>3</v>
      </c>
      <c r="H31" s="108" t="s">
        <v>1062</v>
      </c>
      <c r="J31" s="97"/>
      <c r="N31" s="93"/>
      <c r="Q31" s="50">
        <f ca="1">IF(TYPE(MATCH(MID($B$3,6,4),OFFSET('Khối 10'!$F$5,Q30,0):'Khối 10'!$F$550,0)+Q30)=16,"",MATCH(MID($B$3,6,4),OFFSET('Khối 10'!$F$5,Q30,0):'Khối 10'!$F$550,0)+Q30)</f>
        <v>437</v>
      </c>
    </row>
    <row r="32" spans="1:17" ht="15" customHeight="1" x14ac:dyDescent="0.25">
      <c r="A32" s="100">
        <v>28</v>
      </c>
      <c r="B32" s="32" t="s">
        <v>715</v>
      </c>
      <c r="C32" s="29" t="s">
        <v>193</v>
      </c>
      <c r="D32" s="29" t="s">
        <v>8</v>
      </c>
      <c r="E32" s="29" t="s">
        <v>14</v>
      </c>
      <c r="F32" s="91">
        <v>21.25</v>
      </c>
      <c r="G32" s="29">
        <v>2</v>
      </c>
      <c r="H32" s="108" t="s">
        <v>1062</v>
      </c>
      <c r="J32" s="97"/>
      <c r="N32" s="93"/>
      <c r="Q32" s="50">
        <f ca="1">IF(TYPE(MATCH(MID($B$3,6,4),OFFSET('Khối 10'!$F$5,Q31,0):'Khối 10'!$F$550,0)+Q31)=16,"",MATCH(MID($B$3,6,4),OFFSET('Khối 10'!$F$5,Q31,0):'Khối 10'!$F$550,0)+Q31)</f>
        <v>438</v>
      </c>
    </row>
    <row r="33" spans="1:17" ht="15" customHeight="1" x14ac:dyDescent="0.25">
      <c r="A33" s="100">
        <v>29</v>
      </c>
      <c r="B33" s="32" t="s">
        <v>479</v>
      </c>
      <c r="C33" s="29" t="s">
        <v>97</v>
      </c>
      <c r="D33" s="29" t="s">
        <v>8</v>
      </c>
      <c r="E33" s="29" t="s">
        <v>14</v>
      </c>
      <c r="F33" s="91">
        <v>20</v>
      </c>
      <c r="G33" s="29">
        <v>2</v>
      </c>
      <c r="H33" s="108" t="s">
        <v>1062</v>
      </c>
      <c r="J33" s="97"/>
      <c r="N33" s="93"/>
      <c r="Q33" s="50">
        <f ca="1">IF(TYPE(MATCH(MID($B$3,6,4),OFFSET('Khối 10'!$F$5,Q32,0):'Khối 10'!$F$550,0)+Q32)=16,"",MATCH(MID($B$3,6,4),OFFSET('Khối 10'!$F$5,Q32,0):'Khối 10'!$F$550,0)+Q32)</f>
        <v>439</v>
      </c>
    </row>
    <row r="34" spans="1:17" ht="15" customHeight="1" x14ac:dyDescent="0.25">
      <c r="A34" s="100">
        <v>30</v>
      </c>
      <c r="B34" s="32" t="s">
        <v>709</v>
      </c>
      <c r="C34" s="29" t="s">
        <v>221</v>
      </c>
      <c r="D34" s="29" t="s">
        <v>8</v>
      </c>
      <c r="E34" s="29" t="s">
        <v>14</v>
      </c>
      <c r="F34" s="91">
        <v>19.25</v>
      </c>
      <c r="G34" s="29">
        <v>1</v>
      </c>
      <c r="H34" s="108" t="s">
        <v>1062</v>
      </c>
      <c r="J34" s="97"/>
      <c r="N34" s="93"/>
      <c r="Q34" s="50">
        <f ca="1">IF(TYPE(MATCH(MID($B$3,6,4),OFFSET('Khối 10'!$F$5,Q33,0):'Khối 10'!$F$550,0)+Q33)=16,"",MATCH(MID($B$3,6,4),OFFSET('Khối 10'!$F$5,Q33,0):'Khối 10'!$F$550,0)+Q33)</f>
        <v>440</v>
      </c>
    </row>
    <row r="35" spans="1:17" ht="15" customHeight="1" x14ac:dyDescent="0.25">
      <c r="A35" s="100">
        <v>31</v>
      </c>
      <c r="B35" s="32" t="s">
        <v>73</v>
      </c>
      <c r="C35" s="29" t="s">
        <v>360</v>
      </c>
      <c r="D35" s="29" t="s">
        <v>8</v>
      </c>
      <c r="E35" s="29" t="s">
        <v>14</v>
      </c>
      <c r="F35" s="91">
        <v>25.25</v>
      </c>
      <c r="G35" s="29">
        <v>2</v>
      </c>
      <c r="H35" s="108" t="s">
        <v>1062</v>
      </c>
      <c r="J35" s="97"/>
      <c r="N35" s="93"/>
      <c r="Q35" s="50">
        <f ca="1">IF(TYPE(MATCH(MID($B$3,6,4),OFFSET('Khối 10'!$F$5,Q34,0):'Khối 10'!$F$550,0)+Q34)=16,"",MATCH(MID($B$3,6,4),OFFSET('Khối 10'!$F$5,Q34,0):'Khối 10'!$F$550,0)+Q34)</f>
        <v>441</v>
      </c>
    </row>
    <row r="36" spans="1:17" ht="15" customHeight="1" x14ac:dyDescent="0.25">
      <c r="A36" s="100">
        <v>32</v>
      </c>
      <c r="B36" s="32" t="s">
        <v>718</v>
      </c>
      <c r="C36" s="29" t="s">
        <v>192</v>
      </c>
      <c r="D36" s="29" t="s">
        <v>8</v>
      </c>
      <c r="E36" s="29" t="s">
        <v>14</v>
      </c>
      <c r="F36" s="91">
        <v>23.75</v>
      </c>
      <c r="G36" s="29">
        <v>2</v>
      </c>
      <c r="H36" s="108" t="s">
        <v>1062</v>
      </c>
      <c r="J36" s="97"/>
      <c r="N36" s="93"/>
      <c r="Q36" s="50">
        <f ca="1">IF(TYPE(MATCH(MID($B$3,6,4),OFFSET('Khối 10'!$F$5,Q35,0):'Khối 10'!$F$550,0)+Q35)=16,"",MATCH(MID($B$3,6,4),OFFSET('Khối 10'!$F$5,Q35,0):'Khối 10'!$F$550,0)+Q35)</f>
        <v>442</v>
      </c>
    </row>
    <row r="37" spans="1:17" ht="15" customHeight="1" x14ac:dyDescent="0.25">
      <c r="A37" s="100">
        <v>33</v>
      </c>
      <c r="B37" s="32" t="s">
        <v>719</v>
      </c>
      <c r="C37" s="29" t="s">
        <v>222</v>
      </c>
      <c r="D37" s="29" t="s">
        <v>8</v>
      </c>
      <c r="E37" s="29" t="s">
        <v>14</v>
      </c>
      <c r="F37" s="91">
        <v>22.75</v>
      </c>
      <c r="G37" s="29">
        <v>2</v>
      </c>
      <c r="H37" s="108" t="s">
        <v>1062</v>
      </c>
      <c r="J37" s="97"/>
      <c r="N37" s="93"/>
      <c r="Q37" s="50">
        <f ca="1">IF(TYPE(MATCH(MID($B$3,6,4),OFFSET('Khối 10'!$F$5,Q36,0):'Khối 10'!$F$550,0)+Q36)=16,"",MATCH(MID($B$3,6,4),OFFSET('Khối 10'!$F$5,Q36,0):'Khối 10'!$F$550,0)+Q36)</f>
        <v>443</v>
      </c>
    </row>
    <row r="38" spans="1:17" ht="15" customHeight="1" x14ac:dyDescent="0.25">
      <c r="A38" s="100">
        <v>34</v>
      </c>
      <c r="B38" s="32" t="s">
        <v>721</v>
      </c>
      <c r="C38" s="29" t="s">
        <v>302</v>
      </c>
      <c r="D38" s="29" t="s">
        <v>8</v>
      </c>
      <c r="E38" s="29" t="s">
        <v>14</v>
      </c>
      <c r="F38" s="91">
        <v>25.5</v>
      </c>
      <c r="G38" s="29">
        <v>1</v>
      </c>
      <c r="H38" s="108" t="s">
        <v>1062</v>
      </c>
      <c r="J38" s="97"/>
      <c r="N38" s="93"/>
      <c r="Q38" s="50">
        <f ca="1">IF(TYPE(MATCH(MID($B$3,6,4),OFFSET('Khối 10'!$F$5,Q37,0):'Khối 10'!$F$550,0)+Q37)=16,"",MATCH(MID($B$3,6,4),OFFSET('Khối 10'!$F$5,Q37,0):'Khối 10'!$F$550,0)+Q37)</f>
        <v>444</v>
      </c>
    </row>
    <row r="39" spans="1:17" ht="15" customHeight="1" x14ac:dyDescent="0.25">
      <c r="A39" s="100">
        <v>35</v>
      </c>
      <c r="B39" s="32" t="s">
        <v>723</v>
      </c>
      <c r="C39" s="29" t="s">
        <v>54</v>
      </c>
      <c r="D39" s="29" t="s">
        <v>10</v>
      </c>
      <c r="E39" s="29" t="s">
        <v>14</v>
      </c>
      <c r="F39" s="91">
        <v>22.75</v>
      </c>
      <c r="G39" s="29">
        <v>2</v>
      </c>
      <c r="H39" s="108" t="s">
        <v>1062</v>
      </c>
      <c r="J39" s="97"/>
      <c r="N39" s="93"/>
      <c r="Q39" s="50">
        <f ca="1">IF(TYPE(MATCH(MID($B$3,6,4),OFFSET('Khối 10'!$F$5,Q38,0):'Khối 10'!$F$550,0)+Q38)=16,"",MATCH(MID($B$3,6,4),OFFSET('Khối 10'!$F$5,Q38,0):'Khối 10'!$F$550,0)+Q38)</f>
        <v>445</v>
      </c>
    </row>
    <row r="40" spans="1:17" ht="15" customHeight="1" x14ac:dyDescent="0.25">
      <c r="A40" s="100">
        <v>36</v>
      </c>
      <c r="B40" s="32" t="s">
        <v>725</v>
      </c>
      <c r="C40" s="29" t="s">
        <v>154</v>
      </c>
      <c r="D40" s="29" t="s">
        <v>8</v>
      </c>
      <c r="E40" s="29" t="s">
        <v>14</v>
      </c>
      <c r="F40" s="91">
        <v>21.75</v>
      </c>
      <c r="G40" s="29">
        <v>1</v>
      </c>
      <c r="H40" s="108" t="s">
        <v>1062</v>
      </c>
      <c r="J40" s="97"/>
      <c r="N40" s="93"/>
      <c r="Q40" s="50">
        <f ca="1">IF(TYPE(MATCH(MID($B$3,6,4),OFFSET('Khối 10'!$F$5,Q39,0):'Khối 10'!$F$550,0)+Q39)=16,"",MATCH(MID($B$3,6,4),OFFSET('Khối 10'!$F$5,Q39,0):'Khối 10'!$F$550,0)+Q39)</f>
        <v>446</v>
      </c>
    </row>
    <row r="41" spans="1:17" ht="15" customHeight="1" x14ac:dyDescent="0.25">
      <c r="A41" s="100">
        <v>37</v>
      </c>
      <c r="B41" s="32" t="s">
        <v>727</v>
      </c>
      <c r="C41" s="29" t="s">
        <v>242</v>
      </c>
      <c r="D41" s="29" t="s">
        <v>8</v>
      </c>
      <c r="E41" s="29" t="s">
        <v>14</v>
      </c>
      <c r="F41" s="91">
        <v>21.25</v>
      </c>
      <c r="G41" s="29">
        <v>1</v>
      </c>
      <c r="H41" s="108" t="s">
        <v>1062</v>
      </c>
      <c r="J41" s="97"/>
      <c r="N41" s="93"/>
      <c r="Q41" s="50">
        <f ca="1">IF(TYPE(MATCH(MID($B$3,6,4),OFFSET('Khối 10'!$F$5,Q40,0):'Khối 10'!$F$550,0)+Q40)=16,"",MATCH(MID($B$3,6,4),OFFSET('Khối 10'!$F$5,Q40,0):'Khối 10'!$F$550,0)+Q40)</f>
        <v>447</v>
      </c>
    </row>
    <row r="42" spans="1:17" ht="15" customHeight="1" x14ac:dyDescent="0.25">
      <c r="A42" s="100">
        <v>38</v>
      </c>
      <c r="B42" s="32" t="s">
        <v>746</v>
      </c>
      <c r="C42" s="29" t="s">
        <v>314</v>
      </c>
      <c r="D42" s="29" t="s">
        <v>10</v>
      </c>
      <c r="E42" s="29" t="s">
        <v>14</v>
      </c>
      <c r="F42" s="91">
        <v>24.5</v>
      </c>
      <c r="G42" s="29">
        <v>2</v>
      </c>
      <c r="H42" s="108" t="s">
        <v>1062</v>
      </c>
      <c r="J42" s="97"/>
      <c r="N42" s="93"/>
      <c r="Q42" s="50">
        <f ca="1">IF(TYPE(MATCH(MID($B$3,6,4),OFFSET('Khối 10'!$F$5,Q41,0):'Khối 10'!$F$550,0)+Q41)=16,"",MATCH(MID($B$3,6,4),OFFSET('Khối 10'!$F$5,Q41,0):'Khối 10'!$F$550,0)+Q41)</f>
        <v>448</v>
      </c>
    </row>
    <row r="43" spans="1:17" ht="15" customHeight="1" x14ac:dyDescent="0.25">
      <c r="A43" s="100">
        <v>39</v>
      </c>
      <c r="B43" s="32" t="s">
        <v>822</v>
      </c>
      <c r="C43" s="29" t="s">
        <v>364</v>
      </c>
      <c r="D43" s="29" t="s">
        <v>10</v>
      </c>
      <c r="E43" s="29" t="s">
        <v>14</v>
      </c>
      <c r="F43" s="91">
        <v>20.75</v>
      </c>
      <c r="G43" s="29">
        <v>2</v>
      </c>
      <c r="H43" s="108" t="s">
        <v>1062</v>
      </c>
      <c r="J43" s="97"/>
      <c r="N43" s="93"/>
      <c r="Q43" s="50">
        <f ca="1">IF(TYPE(MATCH(MID($B$3,6,4),OFFSET('Khối 10'!$F$5,Q42,0):'Khối 10'!$F$550,0)+Q42)=16,"",MATCH(MID($B$3,6,4),OFFSET('Khối 10'!$F$5,Q42,0):'Khối 10'!$F$550,0)+Q42)</f>
        <v>449</v>
      </c>
    </row>
    <row r="44" spans="1:17" ht="15" customHeight="1" x14ac:dyDescent="0.25">
      <c r="A44" s="100">
        <v>40</v>
      </c>
      <c r="B44" s="32" t="s">
        <v>1016</v>
      </c>
      <c r="C44" s="29" t="s">
        <v>306</v>
      </c>
      <c r="D44" s="29" t="s">
        <v>10</v>
      </c>
      <c r="E44" s="29" t="s">
        <v>14</v>
      </c>
      <c r="F44" s="91">
        <v>22</v>
      </c>
      <c r="G44" s="29">
        <v>3</v>
      </c>
      <c r="H44" s="108" t="s">
        <v>1062</v>
      </c>
      <c r="J44" s="97"/>
      <c r="N44" s="93"/>
      <c r="Q44" s="50">
        <f ca="1">IF(TYPE(MATCH(MID($B$3,6,4),OFFSET('Khối 10'!$F$5,Q43,0):'Khối 10'!$F$550,0)+Q43)=16,"",MATCH(MID($B$3,6,4),OFFSET('Khối 10'!$F$5,Q43,0):'Khối 10'!$F$550,0)+Q43)</f>
        <v>450</v>
      </c>
    </row>
    <row r="45" spans="1:17" ht="15" customHeight="1" x14ac:dyDescent="0.25">
      <c r="A45" s="100">
        <v>41</v>
      </c>
      <c r="B45" s="32" t="s">
        <v>754</v>
      </c>
      <c r="C45" s="29" t="s">
        <v>115</v>
      </c>
      <c r="D45" s="29" t="s">
        <v>10</v>
      </c>
      <c r="E45" s="29" t="s">
        <v>14</v>
      </c>
      <c r="F45" s="91">
        <v>25.75</v>
      </c>
      <c r="G45" s="29">
        <v>2</v>
      </c>
      <c r="H45" s="108" t="s">
        <v>1062</v>
      </c>
      <c r="J45" s="97"/>
      <c r="N45" s="93"/>
      <c r="Q45" s="50">
        <f ca="1">IF(TYPE(MATCH(MID($B$3,6,4),OFFSET('Khối 10'!$F$5,Q44,0):'Khối 10'!$F$550,0)+Q44)=16,"",MATCH(MID($B$3,6,4),OFFSET('Khối 10'!$F$5,Q44,0):'Khối 10'!$F$550,0)+Q44)</f>
        <v>451</v>
      </c>
    </row>
    <row r="46" spans="1:17" ht="15" customHeight="1" x14ac:dyDescent="0.25">
      <c r="A46" s="100">
        <v>42</v>
      </c>
      <c r="B46" s="32" t="s">
        <v>71</v>
      </c>
      <c r="C46" s="29" t="s">
        <v>318</v>
      </c>
      <c r="D46" s="29" t="s">
        <v>8</v>
      </c>
      <c r="E46" s="29" t="s">
        <v>14</v>
      </c>
      <c r="F46" s="91">
        <v>20</v>
      </c>
      <c r="G46" s="29">
        <v>1</v>
      </c>
      <c r="H46" s="108" t="s">
        <v>1062</v>
      </c>
      <c r="J46" s="97"/>
      <c r="N46" s="93"/>
      <c r="Q46" s="50">
        <f ca="1">IF(TYPE(MATCH(MID($B$3,6,4),OFFSET('Khối 10'!$F$5,Q45,0):'Khối 10'!$F$550,0)+Q45)=16,"",MATCH(MID($B$3,6,4),OFFSET('Khối 10'!$F$5,Q45,0):'Khối 10'!$F$550,0)+Q45)</f>
        <v>452</v>
      </c>
    </row>
    <row r="47" spans="1:17" ht="15" customHeight="1" x14ac:dyDescent="0.25">
      <c r="A47" s="100">
        <v>43</v>
      </c>
      <c r="B47" s="32" t="s">
        <v>758</v>
      </c>
      <c r="C47" s="29" t="s">
        <v>319</v>
      </c>
      <c r="D47" s="29" t="s">
        <v>8</v>
      </c>
      <c r="E47" s="29" t="s">
        <v>14</v>
      </c>
      <c r="F47" s="91">
        <v>24.75</v>
      </c>
      <c r="G47" s="29">
        <v>2</v>
      </c>
      <c r="H47" s="108" t="s">
        <v>1062</v>
      </c>
      <c r="J47" s="97"/>
      <c r="N47" s="93"/>
      <c r="Q47" s="50">
        <f ca="1">IF(TYPE(MATCH(MID($B$3,6,4),OFFSET('Khối 10'!$F$5,Q46,0):'Khối 10'!$F$550,0)+Q46)=16,"",MATCH(MID($B$3,6,4),OFFSET('Khối 10'!$F$5,Q46,0):'Khối 10'!$F$550,0)+Q46)</f>
        <v>453</v>
      </c>
    </row>
    <row r="48" spans="1:17" ht="15" customHeight="1" x14ac:dyDescent="0.25">
      <c r="A48" s="100">
        <v>44</v>
      </c>
      <c r="B48" s="32" t="s">
        <v>762</v>
      </c>
      <c r="C48" s="29" t="s">
        <v>323</v>
      </c>
      <c r="D48" s="29" t="s">
        <v>10</v>
      </c>
      <c r="E48" s="29" t="s">
        <v>14</v>
      </c>
      <c r="F48" s="91">
        <v>20.25</v>
      </c>
      <c r="G48" s="29">
        <v>1</v>
      </c>
      <c r="H48" s="108" t="s">
        <v>1062</v>
      </c>
      <c r="J48" s="97"/>
      <c r="N48" s="93"/>
      <c r="Q48" s="50">
        <f ca="1">IF(TYPE(MATCH(MID($B$3,6,4),OFFSET('Khối 10'!$F$5,Q47,0):'Khối 10'!$F$550,0)+Q47)=16,"",MATCH(MID($B$3,6,4),OFFSET('Khối 10'!$F$5,Q47,0):'Khối 10'!$F$550,0)+Q47)</f>
        <v>454</v>
      </c>
    </row>
    <row r="49" spans="1:17" ht="15" customHeight="1" x14ac:dyDescent="0.25">
      <c r="A49" s="100">
        <v>45</v>
      </c>
      <c r="B49" s="32" t="s">
        <v>887</v>
      </c>
      <c r="C49" s="29" t="s">
        <v>269</v>
      </c>
      <c r="D49" s="29" t="s">
        <v>8</v>
      </c>
      <c r="E49" s="29" t="s">
        <v>14</v>
      </c>
      <c r="F49" s="91">
        <v>20.75</v>
      </c>
      <c r="G49" s="29">
        <v>2</v>
      </c>
      <c r="H49" s="108" t="s">
        <v>1062</v>
      </c>
      <c r="J49" s="97"/>
      <c r="N49" s="93"/>
      <c r="Q49" s="50">
        <f ca="1">IF(TYPE(MATCH(MID($B$3,6,4),OFFSET('Khối 10'!$F$5,Q48,0):'Khối 10'!$F$550,0)+Q48)=16,"",MATCH(MID($B$3,6,4),OFFSET('Khối 10'!$F$5,Q48,0):'Khối 10'!$F$550,0)+Q48)</f>
        <v>455</v>
      </c>
    </row>
    <row r="50" spans="1:17" ht="15" customHeight="1" x14ac:dyDescent="0.25">
      <c r="A50" s="100" t="s">
        <v>1062</v>
      </c>
      <c r="B50" s="32" t="s">
        <v>1062</v>
      </c>
      <c r="C50" s="29" t="s">
        <v>1062</v>
      </c>
      <c r="D50" s="29" t="s">
        <v>1062</v>
      </c>
      <c r="E50" s="29" t="s">
        <v>1062</v>
      </c>
      <c r="F50" s="91" t="s">
        <v>1062</v>
      </c>
      <c r="G50" s="29" t="s">
        <v>1062</v>
      </c>
      <c r="H50" s="108" t="s">
        <v>1062</v>
      </c>
      <c r="J50" s="97"/>
      <c r="N50" s="93"/>
      <c r="Q50" s="50" t="str">
        <f ca="1">IF(TYPE(MATCH(MID($B$3,6,4),OFFSET('Khối 10'!$F$5,Q49,0):'Khối 10'!$F$550,0)+Q49)=16,"",MATCH(MID($B$3,6,4),OFFSET('Khối 10'!$F$5,Q49,0):'Khối 10'!$F$550,0)+Q49)</f>
        <v/>
      </c>
    </row>
    <row r="51" spans="1:17" ht="15" customHeight="1" x14ac:dyDescent="0.25">
      <c r="A51" s="100" t="s">
        <v>1062</v>
      </c>
      <c r="B51" s="32" t="s">
        <v>1062</v>
      </c>
      <c r="C51" s="29" t="s">
        <v>1062</v>
      </c>
      <c r="D51" s="29" t="s">
        <v>1062</v>
      </c>
      <c r="E51" s="29" t="s">
        <v>1062</v>
      </c>
      <c r="F51" s="91" t="s">
        <v>1062</v>
      </c>
      <c r="G51" s="29" t="s">
        <v>1062</v>
      </c>
      <c r="H51" s="108" t="s">
        <v>1062</v>
      </c>
      <c r="J51" s="97"/>
      <c r="N51" s="93"/>
      <c r="Q51" s="50" t="str">
        <f ca="1">IF(TYPE(MATCH(MID($B$3,6,4),OFFSET('Khối 10'!$F$5,Q50,0):'Khối 10'!$F$550,0)+Q50)=16,"",MATCH(MID($B$3,6,4),OFFSET('Khối 10'!$F$5,Q50,0):'Khối 10'!$F$550,0)+Q50)</f>
        <v/>
      </c>
    </row>
    <row r="52" spans="1:17" ht="11.25" customHeight="1" x14ac:dyDescent="0.25"/>
    <row r="53" spans="1:17" hidden="1" x14ac:dyDescent="0.25">
      <c r="A53" s="59" t="s">
        <v>10</v>
      </c>
      <c r="B53" s="59" t="s">
        <v>8</v>
      </c>
      <c r="C53" s="94" t="s">
        <v>1057</v>
      </c>
      <c r="D53" s="94" t="s">
        <v>1058</v>
      </c>
      <c r="F53" s="94" t="s">
        <v>1059</v>
      </c>
      <c r="G53" s="95" t="s">
        <v>41</v>
      </c>
    </row>
    <row r="54" spans="1:17" hidden="1" x14ac:dyDescent="0.25">
      <c r="A54" s="28">
        <f>COUNTIF($D$5:$D$51,A53)</f>
        <v>21</v>
      </c>
      <c r="B54" s="28">
        <f>COUNTIF($D$5:$D$51,B53)</f>
        <v>24</v>
      </c>
      <c r="C54" s="28">
        <f>COUNTIF($G$5:$G$51,1)</f>
        <v>10</v>
      </c>
      <c r="D54" s="28">
        <f>COUNTIF($G$5:$G$51,2)</f>
        <v>22</v>
      </c>
      <c r="F54" s="28">
        <f>COUNTIF($G$5:$G$51,3)</f>
        <v>13</v>
      </c>
      <c r="G54" s="28">
        <f>COUNTIF($H$5:$H$51,G53)</f>
        <v>0</v>
      </c>
    </row>
    <row r="55" spans="1:17" ht="9.75" hidden="1" customHeight="1" x14ac:dyDescent="0.25"/>
    <row r="56" spans="1:17" hidden="1" x14ac:dyDescent="0.25">
      <c r="A56" s="123" t="s">
        <v>463</v>
      </c>
      <c r="B56" s="123"/>
      <c r="C56" s="123"/>
      <c r="D56" s="123"/>
      <c r="E56" s="123"/>
      <c r="F56" s="123"/>
      <c r="G56" s="123"/>
      <c r="H56" s="123"/>
      <c r="I56" s="123"/>
    </row>
    <row r="57" spans="1:17" hidden="1" x14ac:dyDescent="0.25">
      <c r="A57" s="94" t="s">
        <v>464</v>
      </c>
      <c r="B57" s="94" t="s">
        <v>466</v>
      </c>
      <c r="C57" s="94" t="s">
        <v>467</v>
      </c>
      <c r="D57" s="94" t="s">
        <v>468</v>
      </c>
      <c r="E57" s="94" t="s">
        <v>1044</v>
      </c>
      <c r="F57" s="94" t="s">
        <v>1044</v>
      </c>
      <c r="G57" s="94" t="s">
        <v>465</v>
      </c>
      <c r="H57" s="94" t="s">
        <v>469</v>
      </c>
      <c r="I57" s="98" t="s">
        <v>40</v>
      </c>
    </row>
    <row r="58" spans="1:17" hidden="1" x14ac:dyDescent="0.25">
      <c r="A58" s="28">
        <f>COUNTIF($F$5:$F$51,A57)</f>
        <v>0</v>
      </c>
      <c r="B58" s="28">
        <f>COUNTIF($F$5:$F$51,B57)-COUNTIF($F$5:$F$51,A57)</f>
        <v>0</v>
      </c>
      <c r="C58" s="28">
        <f>COUNTIF($F$5:$F$51,C57)-COUNTIF($F$5:$F$51,B57)</f>
        <v>0</v>
      </c>
      <c r="D58" s="28">
        <f>COUNTIF($F$5:$F$51,D57)-COUNTIF($F$5:$F$51,C57)</f>
        <v>9</v>
      </c>
      <c r="E58" s="28">
        <f>COUNTIF($F$5:$F$51,E57)-COUNTIF($F$5:$F$51,D57)</f>
        <v>8</v>
      </c>
      <c r="F58" s="28">
        <f>COUNTIF($F$5:$F$51,F57)-COUNTIF($F$5:$F$51,D57)</f>
        <v>8</v>
      </c>
      <c r="G58" s="28">
        <f>COUNTIF($F$5:$F$51,G57)-COUNTIF($F$5:$F$51,F57)</f>
        <v>24</v>
      </c>
      <c r="H58" s="28">
        <f>COUNTIF($F$5:$F$51,H57)</f>
        <v>4</v>
      </c>
      <c r="I58" s="99">
        <f>AVERAGE($F$5:$F$51)</f>
        <v>21.872222222222224</v>
      </c>
    </row>
    <row r="59" spans="1:17" hidden="1" x14ac:dyDescent="0.25"/>
    <row r="60" spans="1:17" hidden="1" x14ac:dyDescent="0.25"/>
    <row r="61" spans="1:17" hidden="1" x14ac:dyDescent="0.25"/>
  </sheetData>
  <mergeCells count="2">
    <mergeCell ref="A56:I56"/>
    <mergeCell ref="A2:H2"/>
  </mergeCells>
  <pageMargins left="0.65" right="0" top="0.25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4</vt:i4>
      </vt:variant>
    </vt:vector>
  </HeadingPairs>
  <TitlesOfParts>
    <vt:vector size="19" baseType="lpstr">
      <vt:lpstr>Khối 10 gốc</vt:lpstr>
      <vt:lpstr>Khối 10</vt:lpstr>
      <vt:lpstr>10A1</vt:lpstr>
      <vt:lpstr>10A2</vt:lpstr>
      <vt:lpstr>10A3</vt:lpstr>
      <vt:lpstr>10A4</vt:lpstr>
      <vt:lpstr>10A5</vt:lpstr>
      <vt:lpstr>10A6</vt:lpstr>
      <vt:lpstr>10A7</vt:lpstr>
      <vt:lpstr>10A8</vt:lpstr>
      <vt:lpstr>10A9</vt:lpstr>
      <vt:lpstr>10A10</vt:lpstr>
      <vt:lpstr>10A11</vt:lpstr>
      <vt:lpstr>10A12</vt:lpstr>
      <vt:lpstr>Chuyển đi - Rút học bạ</vt:lpstr>
      <vt:lpstr>'Khối 10 gốc'!DSLop</vt:lpstr>
      <vt:lpstr>DSLop</vt:lpstr>
      <vt:lpstr>'Khối 10'!Print_Titles</vt:lpstr>
      <vt:lpstr>'Khối 10 gốc'!Print_Titles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CHI</cp:lastModifiedBy>
  <cp:lastPrinted>2018-08-08T09:55:30Z</cp:lastPrinted>
  <dcterms:created xsi:type="dcterms:W3CDTF">2016-07-09T17:20:44Z</dcterms:created>
  <dcterms:modified xsi:type="dcterms:W3CDTF">2018-08-08T10:37:48Z</dcterms:modified>
</cp:coreProperties>
</file>